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or\OneDrive\Počítač\Dotacia MAS\"/>
    </mc:Choice>
  </mc:AlternateContent>
  <xr:revisionPtr revIDLastSave="0" documentId="13_ncr:1_{9E943414-C477-4FB6-B6CF-D214CD8275E7}" xr6:coauthVersionLast="47" xr6:coauthVersionMax="47" xr10:uidLastSave="{00000000-0000-0000-0000-000000000000}"/>
  <bookViews>
    <workbookView xWindow="7200" yWindow="4095" windowWidth="21600" windowHeight="11385" activeTab="4" xr2:uid="{C8169D6B-4DC6-464E-B81C-1CB1A483403B}"/>
  </bookViews>
  <sheets>
    <sheet name="Rekapitulácia" sheetId="1" r:id="rId1"/>
    <sheet name="Krycí list stavby" sheetId="2" r:id="rId2"/>
    <sheet name="Kryci_list 6423" sheetId="3" r:id="rId3"/>
    <sheet name="Rekap 6423" sheetId="4" r:id="rId4"/>
    <sheet name="SO 6423" sheetId="5" r:id="rId5"/>
  </sheets>
  <definedNames>
    <definedName name="_xlnm.Print_Titles" localSheetId="3">'Rekap 6423'!$9:$9</definedName>
    <definedName name="_xlnm.Print_Titles" localSheetId="4">'SO 6423'!$8:$8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" l="1"/>
  <c r="J30" i="2"/>
  <c r="J29" i="2"/>
  <c r="I30" i="2"/>
  <c r="I29" i="2"/>
  <c r="J24" i="2"/>
  <c r="F24" i="2"/>
  <c r="J23" i="2"/>
  <c r="F23" i="2"/>
  <c r="J22" i="2"/>
  <c r="F22" i="2"/>
  <c r="J28" i="2"/>
  <c r="J20" i="2"/>
  <c r="J18" i="2"/>
  <c r="J17" i="2"/>
  <c r="J16" i="2"/>
  <c r="F20" i="2"/>
  <c r="F19" i="2"/>
  <c r="E19" i="2"/>
  <c r="D19" i="2"/>
  <c r="F18" i="2"/>
  <c r="E18" i="2"/>
  <c r="D18" i="2"/>
  <c r="F17" i="2"/>
  <c r="E17" i="2"/>
  <c r="D17" i="2"/>
  <c r="F16" i="2"/>
  <c r="E16" i="2"/>
  <c r="D16" i="2"/>
  <c r="G11" i="1"/>
  <c r="B10" i="1"/>
  <c r="G10" i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Z63" i="5"/>
  <c r="V60" i="5"/>
  <c r="F21" i="4" s="1"/>
  <c r="L60" i="5"/>
  <c r="B21" i="4" s="1"/>
  <c r="K59" i="5"/>
  <c r="J59" i="5"/>
  <c r="S59" i="5"/>
  <c r="S60" i="5" s="1"/>
  <c r="E21" i="4" s="1"/>
  <c r="M59" i="5"/>
  <c r="M60" i="5" s="1"/>
  <c r="C21" i="4" s="1"/>
  <c r="L59" i="5"/>
  <c r="G60" i="5" s="1"/>
  <c r="I59" i="5"/>
  <c r="I60" i="5" s="1"/>
  <c r="D21" i="4" s="1"/>
  <c r="V56" i="5"/>
  <c r="F20" i="4" s="1"/>
  <c r="G56" i="5"/>
  <c r="K55" i="5"/>
  <c r="J55" i="5"/>
  <c r="S55" i="5"/>
  <c r="M55" i="5"/>
  <c r="L55" i="5"/>
  <c r="I55" i="5"/>
  <c r="K54" i="5"/>
  <c r="J54" i="5"/>
  <c r="S54" i="5"/>
  <c r="S56" i="5" s="1"/>
  <c r="E20" i="4" s="1"/>
  <c r="M54" i="5"/>
  <c r="H56" i="5" s="1"/>
  <c r="L54" i="5"/>
  <c r="L56" i="5" s="1"/>
  <c r="B20" i="4" s="1"/>
  <c r="I54" i="5"/>
  <c r="I56" i="5" s="1"/>
  <c r="D20" i="4" s="1"/>
  <c r="S51" i="5"/>
  <c r="E19" i="4" s="1"/>
  <c r="V51" i="5"/>
  <c r="F19" i="4" s="1"/>
  <c r="G51" i="5"/>
  <c r="K50" i="5"/>
  <c r="J50" i="5"/>
  <c r="S50" i="5"/>
  <c r="M50" i="5"/>
  <c r="L50" i="5"/>
  <c r="I50" i="5"/>
  <c r="K49" i="5"/>
  <c r="J49" i="5"/>
  <c r="S49" i="5"/>
  <c r="M49" i="5"/>
  <c r="H51" i="5" s="1"/>
  <c r="L49" i="5"/>
  <c r="L51" i="5" s="1"/>
  <c r="B19" i="4" s="1"/>
  <c r="I49" i="5"/>
  <c r="I51" i="5" s="1"/>
  <c r="D19" i="4" s="1"/>
  <c r="S46" i="5"/>
  <c r="E18" i="4" s="1"/>
  <c r="V46" i="5"/>
  <c r="F18" i="4" s="1"/>
  <c r="K45" i="5"/>
  <c r="J45" i="5"/>
  <c r="S45" i="5"/>
  <c r="M45" i="5"/>
  <c r="L45" i="5"/>
  <c r="I45" i="5"/>
  <c r="K44" i="5"/>
  <c r="J44" i="5"/>
  <c r="V44" i="5"/>
  <c r="V62" i="5" s="1"/>
  <c r="F22" i="4" s="1"/>
  <c r="S44" i="5"/>
  <c r="M44" i="5"/>
  <c r="H46" i="5" s="1"/>
  <c r="L44" i="5"/>
  <c r="G46" i="5" s="1"/>
  <c r="I44" i="5"/>
  <c r="I46" i="5" s="1"/>
  <c r="D18" i="4" s="1"/>
  <c r="S41" i="5"/>
  <c r="V41" i="5"/>
  <c r="F17" i="4" s="1"/>
  <c r="H41" i="5"/>
  <c r="K40" i="5"/>
  <c r="J40" i="5"/>
  <c r="S40" i="5"/>
  <c r="M40" i="5"/>
  <c r="L40" i="5"/>
  <c r="I40" i="5"/>
  <c r="S34" i="5"/>
  <c r="E13" i="4" s="1"/>
  <c r="V34" i="5"/>
  <c r="F13" i="4" s="1"/>
  <c r="H34" i="5"/>
  <c r="K33" i="5"/>
  <c r="J33" i="5"/>
  <c r="S33" i="5"/>
  <c r="M33" i="5"/>
  <c r="M34" i="5" s="1"/>
  <c r="C13" i="4" s="1"/>
  <c r="L33" i="5"/>
  <c r="L34" i="5" s="1"/>
  <c r="B13" i="4" s="1"/>
  <c r="I33" i="5"/>
  <c r="I34" i="5" s="1"/>
  <c r="D13" i="4" s="1"/>
  <c r="K29" i="5"/>
  <c r="J29" i="5"/>
  <c r="S29" i="5"/>
  <c r="M29" i="5"/>
  <c r="L29" i="5"/>
  <c r="I29" i="5"/>
  <c r="K28" i="5"/>
  <c r="J28" i="5"/>
  <c r="S28" i="5"/>
  <c r="M28" i="5"/>
  <c r="L28" i="5"/>
  <c r="I28" i="5"/>
  <c r="K27" i="5"/>
  <c r="J27" i="5"/>
  <c r="S27" i="5"/>
  <c r="M27" i="5"/>
  <c r="L27" i="5"/>
  <c r="I27" i="5"/>
  <c r="K26" i="5"/>
  <c r="J26" i="5"/>
  <c r="S26" i="5"/>
  <c r="M26" i="5"/>
  <c r="L26" i="5"/>
  <c r="I26" i="5"/>
  <c r="K25" i="5"/>
  <c r="J25" i="5"/>
  <c r="S25" i="5"/>
  <c r="M25" i="5"/>
  <c r="L25" i="5"/>
  <c r="I25" i="5"/>
  <c r="K24" i="5"/>
  <c r="J24" i="5"/>
  <c r="S24" i="5"/>
  <c r="M24" i="5"/>
  <c r="L24" i="5"/>
  <c r="I24" i="5"/>
  <c r="I30" i="5" s="1"/>
  <c r="D12" i="4" s="1"/>
  <c r="K23" i="5"/>
  <c r="J23" i="5"/>
  <c r="V23" i="5"/>
  <c r="S23" i="5"/>
  <c r="M23" i="5"/>
  <c r="L23" i="5"/>
  <c r="I23" i="5"/>
  <c r="K22" i="5"/>
  <c r="J22" i="5"/>
  <c r="V22" i="5"/>
  <c r="S22" i="5"/>
  <c r="M22" i="5"/>
  <c r="L22" i="5"/>
  <c r="I22" i="5"/>
  <c r="K21" i="5"/>
  <c r="J21" i="5"/>
  <c r="S21" i="5"/>
  <c r="M21" i="5"/>
  <c r="H30" i="5" s="1"/>
  <c r="L21" i="5"/>
  <c r="I21" i="5"/>
  <c r="K20" i="5"/>
  <c r="J20" i="5"/>
  <c r="V20" i="5"/>
  <c r="V30" i="5" s="1"/>
  <c r="F12" i="4" s="1"/>
  <c r="S20" i="5"/>
  <c r="S30" i="5" s="1"/>
  <c r="E12" i="4" s="1"/>
  <c r="M20" i="5"/>
  <c r="L20" i="5"/>
  <c r="L30" i="5" s="1"/>
  <c r="B12" i="4" s="1"/>
  <c r="I20" i="5"/>
  <c r="V17" i="5"/>
  <c r="H17" i="5"/>
  <c r="G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K63" i="5" s="1"/>
  <c r="J11" i="5"/>
  <c r="S11" i="5"/>
  <c r="M11" i="5"/>
  <c r="L11" i="5"/>
  <c r="I11" i="5"/>
  <c r="I17" i="5" s="1"/>
  <c r="J20" i="3"/>
  <c r="J31" i="2" l="1"/>
  <c r="I62" i="5"/>
  <c r="D22" i="4" s="1"/>
  <c r="F17" i="3" s="1"/>
  <c r="S62" i="5"/>
  <c r="E22" i="4" s="1"/>
  <c r="I63" i="5"/>
  <c r="D24" i="4" s="1"/>
  <c r="D11" i="4"/>
  <c r="I36" i="5"/>
  <c r="D14" i="4" s="1"/>
  <c r="F11" i="4"/>
  <c r="M30" i="5"/>
  <c r="C12" i="4" s="1"/>
  <c r="M41" i="5"/>
  <c r="C17" i="4" s="1"/>
  <c r="L46" i="5"/>
  <c r="B18" i="4" s="1"/>
  <c r="S17" i="5"/>
  <c r="E11" i="4" s="1"/>
  <c r="G30" i="5"/>
  <c r="G34" i="5"/>
  <c r="G41" i="5"/>
  <c r="M46" i="5"/>
  <c r="C18" i="4" s="1"/>
  <c r="M51" i="5"/>
  <c r="C19" i="4" s="1"/>
  <c r="M56" i="5"/>
  <c r="C20" i="4" s="1"/>
  <c r="H60" i="5"/>
  <c r="S36" i="5"/>
  <c r="E14" i="4" s="1"/>
  <c r="L17" i="5"/>
  <c r="B11" i="4" s="1"/>
  <c r="E17" i="4"/>
  <c r="M17" i="5"/>
  <c r="V36" i="5"/>
  <c r="F14" i="4" s="1"/>
  <c r="I41" i="5"/>
  <c r="D17" i="4" s="1"/>
  <c r="L41" i="5"/>
  <c r="B17" i="4" s="1"/>
  <c r="F16" i="3"/>
  <c r="C11" i="4" l="1"/>
  <c r="M36" i="5"/>
  <c r="C14" i="4" s="1"/>
  <c r="E16" i="3" s="1"/>
  <c r="H36" i="5"/>
  <c r="L62" i="5"/>
  <c r="B22" i="4" s="1"/>
  <c r="D17" i="3" s="1"/>
  <c r="H62" i="5"/>
  <c r="L36" i="5"/>
  <c r="B14" i="4" s="1"/>
  <c r="D16" i="3" s="1"/>
  <c r="S63" i="5"/>
  <c r="E24" i="4" s="1"/>
  <c r="V63" i="5"/>
  <c r="F24" i="4" s="1"/>
  <c r="G36" i="5"/>
  <c r="G62" i="5"/>
  <c r="G63" i="5"/>
  <c r="L63" i="5"/>
  <c r="B24" i="4" s="1"/>
  <c r="M62" i="5"/>
  <c r="C22" i="4" s="1"/>
  <c r="E17" i="3" s="1"/>
  <c r="J23" i="3"/>
  <c r="F20" i="3"/>
  <c r="J24" i="3"/>
  <c r="J22" i="3"/>
  <c r="F24" i="3"/>
  <c r="F23" i="3"/>
  <c r="F22" i="3"/>
  <c r="H63" i="5" l="1"/>
  <c r="M63" i="5"/>
  <c r="C24" i="4" s="1"/>
  <c r="J26" i="3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<sst xmlns="http://schemas.openxmlformats.org/spreadsheetml/2006/main" count="303" uniqueCount="162">
  <si>
    <t>Rekapitulácia rozpočtu</t>
  </si>
  <si>
    <t>Stavba Vybudovanie kardio zóny vo fitness centre AQUABELA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</si>
  <si>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</si>
  <si>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</si>
  <si>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</si>
  <si>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</si>
  <si>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</si>
  <si>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</si>
  <si>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</si>
  <si>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</si>
  <si>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</si>
  <si>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</si>
  <si>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Kardio zóna</t>
  </si>
  <si>
    <t>Krycí list rozpočtu</t>
  </si>
  <si>
    <t xml:space="preserve">Miesto:  </t>
  </si>
  <si>
    <t>Objekt Kardio zóna</t>
  </si>
  <si>
    <t xml:space="preserve">Ks: </t>
  </si>
  <si>
    <t xml:space="preserve">Zákazka: </t>
  </si>
  <si>
    <t xml:space="preserve">Spracoval: </t>
  </si>
  <si>
    <t xml:space="preserve">Dňa </t>
  </si>
  <si>
    <t>7. 3. 2022</t>
  </si>
  <si>
    <t>Odberateľ: DARUS stav s.r.o.</t>
  </si>
  <si>
    <t>Projektant: Ing. Branislav Gallik</t>
  </si>
  <si>
    <t xml:space="preserve">Dodávateľ: </t>
  </si>
  <si>
    <t>IČO: 50 074 059</t>
  </si>
  <si>
    <t>DIČ: 2120166257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</si>
  <si>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</si>
  <si>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</si>
  <si>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</si>
  <si>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</si>
  <si>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</si>
  <si>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</si>
  <si>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</si>
  <si>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</si>
  <si>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</si>
  <si>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</si>
  <si>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</si>
  <si>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</si>
  <si>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</si>
  <si>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</si>
  <si>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</si>
  <si>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</si>
  <si>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</si>
  <si>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</si>
  <si>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</si>
  <si>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</si>
  <si>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</si>
  <si>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</si>
  <si>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</si>
  <si>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</si>
  <si>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</si>
  <si>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</si>
  <si>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</si>
  <si>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</si>
  <si>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</si>
  <si>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</si>
  <si>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</si>
  <si>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</si>
  <si>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</si>
  <si>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</si>
  <si>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</si>
  <si>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</si>
  <si>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</si>
  <si>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</si>
  <si>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</si>
  <si>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</si>
  <si>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</si>
  <si>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</si>
  <si>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</si>
  <si>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</si>
  <si>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</si>
  <si>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</si>
  <si>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</si>
  <si>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DREVOSTAVBY</t>
  </si>
  <si>
    <t>PODLAHY VLYSOVÉ A PARKETOVÉ</t>
  </si>
  <si>
    <t>PODLAHY SYNTETICKÉ</t>
  </si>
  <si>
    <t>OBKLADY KERAMICKÉ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</si>
  <si>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</si>
  <si>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</si>
  <si>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</si>
  <si>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</si>
  <si>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</si>
  <si>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</si>
  <si>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</si>
  <si>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</si>
  <si>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</si>
  <si>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</si>
  <si>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</si>
  <si>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</si>
  <si>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</si>
  <si>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Vybudovanie kardio zóny vo fitness centre AQUABELA</t>
  </si>
  <si>
    <t xml:space="preserve"> 11/A 1</t>
  </si>
  <si>
    <t xml:space="preserve"> 612465119</t>
  </si>
  <si>
    <t>Príprava vnútorného podkladu stien, Univerzálny základ vystužený vláknami ( FillPrimer)</t>
  </si>
  <si>
    <t>m2</t>
  </si>
  <si>
    <t xml:space="preserve"> 622481119</t>
  </si>
  <si>
    <t>Potiahnutie vnutorných stien sklotextílnou mriežkou</t>
  </si>
  <si>
    <t xml:space="preserve"> 622467492</t>
  </si>
  <si>
    <t>Vnútorná penetrácia stien, akrylátová a silikónová farebná pod omietky ušlachtilé, pastovité, akrylátové a silikónové fasádne a fasádne farby</t>
  </si>
  <si>
    <t xml:space="preserve"> 61246625410</t>
  </si>
  <si>
    <t>Vnútorná omietka stien tenkovrstvová minerálna so zatieranou štruktúrou s veľkosťou zrna 1,5 mm</t>
  </si>
  <si>
    <t>M2</t>
  </si>
  <si>
    <t xml:space="preserve"> 642952220</t>
  </si>
  <si>
    <t>Osadenie drevených dverových zárubní alebo rámov do 4,5 m2</t>
  </si>
  <si>
    <t>kus</t>
  </si>
  <si>
    <t>S/S90</t>
  </si>
  <si>
    <t xml:space="preserve"> 6117103130</t>
  </si>
  <si>
    <t>Dvere vnútorné dyhované masívne so zasklením 1600*1900</t>
  </si>
  <si>
    <t xml:space="preserve"> 13/B 1</t>
  </si>
  <si>
    <t xml:space="preserve"> 968062455</t>
  </si>
  <si>
    <t>Vybúranie dverových zárubní drevených</t>
  </si>
  <si>
    <t xml:space="preserve"> 968061125</t>
  </si>
  <si>
    <t>Zavesenie dreveného dverného krídla nad 2 m2</t>
  </si>
  <si>
    <t xml:space="preserve"> 963011510</t>
  </si>
  <si>
    <t>Búranie stropov sadrokartónových so železnou konštrukciou</t>
  </si>
  <si>
    <t xml:space="preserve"> 962086111</t>
  </si>
  <si>
    <t>Búranie muriva priečok z porobetónových tvárnic do 150mm</t>
  </si>
  <si>
    <t xml:space="preserve"> 979011111</t>
  </si>
  <si>
    <t>Zvislá doprava sutiny a vybúraných hmôt za 1. podlažie nad alebo pod základným podlažím</t>
  </si>
  <si>
    <t>t</t>
  </si>
  <si>
    <t xml:space="preserve"> 979011121</t>
  </si>
  <si>
    <t>Zvislá doprava sutiny a vybúraných hmôt za každé ďalšie podlažie</t>
  </si>
  <si>
    <t xml:space="preserve"> 979081111</t>
  </si>
  <si>
    <t>Odvoz sutiny a vybúraných hmôt na skládku do 1 km</t>
  </si>
  <si>
    <t xml:space="preserve"> 979082111</t>
  </si>
  <si>
    <t>Vnútrostavenisková doprava sutiny a vybúraných hmôt do 10 m</t>
  </si>
  <si>
    <t xml:space="preserve"> 979089002</t>
  </si>
  <si>
    <t>Poplatok za skládku odpadov zo stavieb a demolácií - betón, tehly, obkladačky, dlaždice, keramika kategórie "O" - ostatné 17 01 ..</t>
  </si>
  <si>
    <t xml:space="preserve"> 968061126</t>
  </si>
  <si>
    <t>Vyvesenie dreveného dverného krídla nad 2 m2</t>
  </si>
  <si>
    <t xml:space="preserve"> 998011002</t>
  </si>
  <si>
    <t>Presun hmôt pre budovy JKSO 801, 803,812,zvislá konštr.z tehál,tvárnic,z kovu výšky do 12 m</t>
  </si>
  <si>
    <t>763/A 2</t>
  </si>
  <si>
    <t xml:space="preserve"> 763135030</t>
  </si>
  <si>
    <t>Sadrokartónový kazetový podhľad 600x600 mm, hrana kazety typu A - nosná viditeľná konštrukcia</t>
  </si>
  <si>
    <t>775/A 2</t>
  </si>
  <si>
    <t xml:space="preserve"> 775521800</t>
  </si>
  <si>
    <t>Demontáž drevenej lepenej podlahy</t>
  </si>
  <si>
    <t>775/A 1</t>
  </si>
  <si>
    <t xml:space="preserve"> 775551225</t>
  </si>
  <si>
    <t xml:space="preserve">Montáž drevenej podlahy s olištovaním </t>
  </si>
  <si>
    <t>773/A 2</t>
  </si>
  <si>
    <t xml:space="preserve"> 777445041</t>
  </si>
  <si>
    <t>Podlaha drevená</t>
  </si>
  <si>
    <t>S/S20</t>
  </si>
  <si>
    <t xml:space="preserve"> 283019012301</t>
  </si>
  <si>
    <t>Podložka k dreveným podlahám</t>
  </si>
  <si>
    <t xml:space="preserve">M2    </t>
  </si>
  <si>
    <t>771/A 2</t>
  </si>
  <si>
    <t xml:space="preserve"> 78144102311</t>
  </si>
  <si>
    <t>Montáž obkladov vnútorných stien z keramických obkladačiek 20 x 40 cm do malty</t>
  </si>
  <si>
    <t>S/S70</t>
  </si>
  <si>
    <t xml:space="preserve"> 597182620201</t>
  </si>
  <si>
    <t>Obkladačka keramická</t>
  </si>
  <si>
    <t>784/A 1</t>
  </si>
  <si>
    <t xml:space="preserve"> 784100031</t>
  </si>
  <si>
    <t>Maľba akrylátová tónovaná dvojnásobná ručne nanášaná na hrubozrnný podklad v miestnosti výšky do 3,8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</si>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</sst>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6" fontId="12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166" fontId="4" fillId="0" borderId="0" xfId="0" applyNumberFormat="1" applyFont="1"/>
    <xf numFmtId="0" fontId="16" fillId="0" borderId="0" xfId="0" applyFont="1"/>
    <xf numFmtId="0" fontId="17" fillId="0" borderId="94" xfId="0" applyFont="1" applyBorder="1"/>
    <xf numFmtId="166" fontId="17" fillId="0" borderId="94" xfId="0" applyNumberFormat="1" applyFont="1" applyBorder="1"/>
    <xf numFmtId="164" fontId="17" fillId="0" borderId="94" xfId="0" applyNumberFormat="1" applyFont="1" applyBorder="1"/>
    <xf numFmtId="0" fontId="18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638F-F653-45F7-B0CF-77E17027001D}">
  <dimension ref="A1:Z103"/>
  <sheetViews>
    <sheetView workbookViewId="0"/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3.710937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26" x14ac:dyDescent="0.25">
      <c r="A4" s="6"/>
      <c r="B4" s="6"/>
      <c r="C4" s="6"/>
      <c r="D4" s="6"/>
      <c r="E4" s="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71" t="s">
        <v>12</v>
      </c>
      <c r="B7" s="77">
        <f>'SO 6423'!I63-Rekapitulácia!D7</f>
        <v>0</v>
      </c>
      <c r="C7" s="77">
        <f>'Kryci_list 6423'!J26</f>
        <v>0</v>
      </c>
      <c r="D7" s="77">
        <v>0</v>
      </c>
      <c r="E7" s="77">
        <f>'Kryci_list 6423'!J17</f>
        <v>0</v>
      </c>
      <c r="F7" s="77">
        <v>0</v>
      </c>
      <c r="G7" s="77">
        <f>B7+C7+D7+E7+F7</f>
        <v>0</v>
      </c>
      <c r="K7">
        <f>'SO 6423'!K63</f>
        <v>0</v>
      </c>
      <c r="Q7">
        <v>30.126000000000001</v>
      </c>
    </row>
    <row r="8" spans="1:26" x14ac:dyDescent="0.25">
      <c r="A8" s="209" t="s">
        <v>157</v>
      </c>
      <c r="B8" s="210">
        <f>SUM(B7:B7)</f>
        <v>0</v>
      </c>
      <c r="C8" s="210">
        <f>SUM(C7:C7)</f>
        <v>0</v>
      </c>
      <c r="D8" s="210">
        <f>SUM(D7:D7)</f>
        <v>0</v>
      </c>
      <c r="E8" s="210">
        <f>SUM(E7:E7)</f>
        <v>0</v>
      </c>
      <c r="F8" s="210">
        <f>SUM(F7:F7)</f>
        <v>0</v>
      </c>
      <c r="G8" s="210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207" t="s">
        <v>158</v>
      </c>
      <c r="B9" s="208">
        <f>G8-SUM(Rekapitulácia!K7:'Rekapitulácia'!K7)*1</f>
        <v>0</v>
      </c>
      <c r="C9" s="208"/>
      <c r="D9" s="208"/>
      <c r="E9" s="208"/>
      <c r="F9" s="208"/>
      <c r="G9" s="208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5" t="s">
        <v>159</v>
      </c>
      <c r="B10" s="205">
        <f>(G8-B9)</f>
        <v>0</v>
      </c>
      <c r="C10" s="205"/>
      <c r="D10" s="205"/>
      <c r="E10" s="205"/>
      <c r="F10" s="205"/>
      <c r="G10" s="205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5" t="s">
        <v>160</v>
      </c>
      <c r="B11" s="205"/>
      <c r="C11" s="205"/>
      <c r="D11" s="205"/>
      <c r="E11" s="205"/>
      <c r="F11" s="205"/>
      <c r="G11" s="205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1"/>
      <c r="B12" s="206"/>
      <c r="C12" s="206"/>
      <c r="D12" s="206"/>
      <c r="E12" s="206"/>
      <c r="F12" s="206"/>
      <c r="G12" s="206"/>
    </row>
    <row r="13" spans="1:26" x14ac:dyDescent="0.25">
      <c r="A13" s="11"/>
      <c r="B13" s="206"/>
      <c r="C13" s="206"/>
      <c r="D13" s="206"/>
      <c r="E13" s="206"/>
      <c r="F13" s="206"/>
      <c r="G13" s="206"/>
    </row>
    <row r="14" spans="1:26" x14ac:dyDescent="0.25">
      <c r="A14" s="11"/>
      <c r="B14" s="206"/>
      <c r="C14" s="206"/>
      <c r="D14" s="206"/>
      <c r="E14" s="206"/>
      <c r="F14" s="206"/>
      <c r="G14" s="206"/>
    </row>
    <row r="15" spans="1:26" x14ac:dyDescent="0.25">
      <c r="A15" s="11"/>
      <c r="B15" s="206"/>
      <c r="C15" s="206"/>
      <c r="D15" s="206"/>
      <c r="E15" s="206"/>
      <c r="F15" s="206"/>
      <c r="G15" s="206"/>
    </row>
    <row r="16" spans="1:26" x14ac:dyDescent="0.25">
      <c r="A16" s="11"/>
      <c r="B16" s="206"/>
      <c r="C16" s="206"/>
      <c r="D16" s="206"/>
      <c r="E16" s="206"/>
      <c r="F16" s="206"/>
      <c r="G16" s="206"/>
    </row>
    <row r="17" spans="1:7" x14ac:dyDescent="0.25">
      <c r="A17" s="11"/>
      <c r="B17" s="206"/>
      <c r="C17" s="206"/>
      <c r="D17" s="206"/>
      <c r="E17" s="206"/>
      <c r="F17" s="206"/>
      <c r="G17" s="206"/>
    </row>
    <row r="18" spans="1:7" x14ac:dyDescent="0.25">
      <c r="A18" s="11"/>
      <c r="B18" s="206"/>
      <c r="C18" s="206"/>
      <c r="D18" s="206"/>
      <c r="E18" s="206"/>
      <c r="F18" s="206"/>
      <c r="G18" s="206"/>
    </row>
    <row r="19" spans="1:7" x14ac:dyDescent="0.25">
      <c r="A19" s="11"/>
      <c r="B19" s="206"/>
      <c r="C19" s="206"/>
      <c r="D19" s="206"/>
      <c r="E19" s="206"/>
      <c r="F19" s="206"/>
      <c r="G19" s="206"/>
    </row>
    <row r="20" spans="1:7" x14ac:dyDescent="0.25">
      <c r="A20" s="11"/>
      <c r="B20" s="206"/>
      <c r="C20" s="206"/>
      <c r="D20" s="206"/>
      <c r="E20" s="206"/>
      <c r="F20" s="206"/>
      <c r="G20" s="206"/>
    </row>
    <row r="21" spans="1:7" x14ac:dyDescent="0.25">
      <c r="A21" s="11"/>
      <c r="B21" s="206"/>
      <c r="C21" s="206"/>
      <c r="D21" s="206"/>
      <c r="E21" s="206"/>
      <c r="F21" s="206"/>
      <c r="G21" s="206"/>
    </row>
    <row r="22" spans="1:7" x14ac:dyDescent="0.25">
      <c r="A22" s="11"/>
      <c r="B22" s="206"/>
      <c r="C22" s="206"/>
      <c r="D22" s="206"/>
      <c r="E22" s="206"/>
      <c r="F22" s="206"/>
      <c r="G22" s="206"/>
    </row>
    <row r="23" spans="1:7" x14ac:dyDescent="0.25">
      <c r="A23" s="11"/>
      <c r="B23" s="206"/>
      <c r="C23" s="206"/>
      <c r="D23" s="206"/>
      <c r="E23" s="206"/>
      <c r="F23" s="206"/>
      <c r="G23" s="206"/>
    </row>
    <row r="24" spans="1:7" x14ac:dyDescent="0.25">
      <c r="A24" s="11"/>
      <c r="B24" s="206"/>
      <c r="C24" s="206"/>
      <c r="D24" s="206"/>
      <c r="E24" s="206"/>
      <c r="F24" s="206"/>
      <c r="G24" s="206"/>
    </row>
    <row r="25" spans="1:7" x14ac:dyDescent="0.25">
      <c r="A25" s="11"/>
      <c r="B25" s="206"/>
      <c r="C25" s="206"/>
      <c r="D25" s="206"/>
      <c r="E25" s="206"/>
      <c r="F25" s="206"/>
      <c r="G25" s="206"/>
    </row>
    <row r="26" spans="1:7" x14ac:dyDescent="0.25">
      <c r="A26" s="11"/>
      <c r="B26" s="206"/>
      <c r="C26" s="206"/>
      <c r="D26" s="206"/>
      <c r="E26" s="206"/>
      <c r="F26" s="206"/>
      <c r="G26" s="206"/>
    </row>
    <row r="27" spans="1:7" x14ac:dyDescent="0.25">
      <c r="A27" s="11"/>
      <c r="B27" s="206"/>
      <c r="C27" s="206"/>
      <c r="D27" s="206"/>
      <c r="E27" s="206"/>
      <c r="F27" s="206"/>
      <c r="G27" s="206"/>
    </row>
    <row r="28" spans="1:7" x14ac:dyDescent="0.25">
      <c r="A28" s="11"/>
      <c r="B28" s="206"/>
      <c r="C28" s="206"/>
      <c r="D28" s="206"/>
      <c r="E28" s="206"/>
      <c r="F28" s="206"/>
      <c r="G28" s="206"/>
    </row>
    <row r="29" spans="1:7" x14ac:dyDescent="0.25">
      <c r="A29" s="11"/>
      <c r="B29" s="206"/>
      <c r="C29" s="206"/>
      <c r="D29" s="206"/>
      <c r="E29" s="206"/>
      <c r="F29" s="206"/>
      <c r="G29" s="206"/>
    </row>
    <row r="30" spans="1:7" x14ac:dyDescent="0.25">
      <c r="A30" s="11"/>
      <c r="B30" s="206"/>
      <c r="C30" s="206"/>
      <c r="D30" s="206"/>
      <c r="E30" s="206"/>
      <c r="F30" s="206"/>
      <c r="G30" s="206"/>
    </row>
    <row r="31" spans="1:7" x14ac:dyDescent="0.25">
      <c r="A31" s="11"/>
      <c r="B31" s="206"/>
      <c r="C31" s="206"/>
      <c r="D31" s="206"/>
      <c r="E31" s="206"/>
      <c r="F31" s="206"/>
      <c r="G31" s="206"/>
    </row>
    <row r="32" spans="1:7" x14ac:dyDescent="0.25">
      <c r="A32" s="11"/>
      <c r="B32" s="206"/>
      <c r="C32" s="206"/>
      <c r="D32" s="206"/>
      <c r="E32" s="206"/>
      <c r="F32" s="206"/>
      <c r="G32" s="206"/>
    </row>
    <row r="33" spans="1:7" x14ac:dyDescent="0.25">
      <c r="A33" s="11"/>
      <c r="B33" s="206"/>
      <c r="C33" s="206"/>
      <c r="D33" s="206"/>
      <c r="E33" s="206"/>
      <c r="F33" s="206"/>
      <c r="G33" s="206"/>
    </row>
    <row r="34" spans="1:7" x14ac:dyDescent="0.25">
      <c r="A34" s="1"/>
      <c r="B34" s="154"/>
      <c r="C34" s="154"/>
      <c r="D34" s="154"/>
      <c r="E34" s="154"/>
      <c r="F34" s="154"/>
      <c r="G34" s="154"/>
    </row>
    <row r="35" spans="1:7" x14ac:dyDescent="0.25">
      <c r="A35" s="1"/>
      <c r="B35" s="154"/>
      <c r="C35" s="154"/>
      <c r="D35" s="154"/>
      <c r="E35" s="154"/>
      <c r="F35" s="154"/>
      <c r="G35" s="154"/>
    </row>
    <row r="36" spans="1:7" x14ac:dyDescent="0.25">
      <c r="A36" s="1"/>
      <c r="B36" s="154"/>
      <c r="C36" s="154"/>
      <c r="D36" s="154"/>
      <c r="E36" s="154"/>
      <c r="F36" s="154"/>
      <c r="G36" s="154"/>
    </row>
    <row r="37" spans="1:7" x14ac:dyDescent="0.25">
      <c r="A37" s="1"/>
      <c r="B37" s="154"/>
      <c r="C37" s="154"/>
      <c r="D37" s="154"/>
      <c r="E37" s="154"/>
      <c r="F37" s="154"/>
      <c r="G37" s="154"/>
    </row>
    <row r="38" spans="1:7" x14ac:dyDescent="0.25">
      <c r="A38" s="1"/>
      <c r="B38" s="154"/>
      <c r="C38" s="154"/>
      <c r="D38" s="154"/>
      <c r="E38" s="154"/>
      <c r="F38" s="154"/>
      <c r="G38" s="154"/>
    </row>
    <row r="39" spans="1:7" x14ac:dyDescent="0.25">
      <c r="A39" s="1"/>
      <c r="B39" s="154"/>
      <c r="C39" s="154"/>
      <c r="D39" s="154"/>
      <c r="E39" s="154"/>
      <c r="F39" s="154"/>
      <c r="G39" s="154"/>
    </row>
    <row r="40" spans="1:7" x14ac:dyDescent="0.25">
      <c r="A40" s="1"/>
      <c r="B40" s="154"/>
      <c r="C40" s="154"/>
      <c r="D40" s="154"/>
      <c r="E40" s="154"/>
      <c r="F40" s="154"/>
      <c r="G40" s="154"/>
    </row>
    <row r="41" spans="1:7" x14ac:dyDescent="0.25">
      <c r="A41" s="1"/>
      <c r="B41" s="154"/>
      <c r="C41" s="154"/>
      <c r="D41" s="154"/>
      <c r="E41" s="154"/>
      <c r="F41" s="154"/>
      <c r="G41" s="154"/>
    </row>
    <row r="42" spans="1:7" x14ac:dyDescent="0.25">
      <c r="A42" s="1"/>
      <c r="B42" s="154"/>
      <c r="C42" s="154"/>
      <c r="D42" s="154"/>
      <c r="E42" s="154"/>
      <c r="F42" s="154"/>
      <c r="G42" s="154"/>
    </row>
    <row r="43" spans="1:7" x14ac:dyDescent="0.25">
      <c r="A43" s="1"/>
      <c r="B43" s="154"/>
      <c r="C43" s="154"/>
      <c r="D43" s="154"/>
      <c r="E43" s="154"/>
      <c r="F43" s="154"/>
      <c r="G43" s="154"/>
    </row>
    <row r="44" spans="1:7" x14ac:dyDescent="0.25">
      <c r="A44" s="1"/>
      <c r="B44" s="154"/>
      <c r="C44" s="154"/>
      <c r="D44" s="154"/>
      <c r="E44" s="154"/>
      <c r="F44" s="154"/>
      <c r="G44" s="154"/>
    </row>
    <row r="45" spans="1:7" x14ac:dyDescent="0.25">
      <c r="A45" s="1"/>
      <c r="B45" s="154"/>
      <c r="C45" s="154"/>
      <c r="D45" s="154"/>
      <c r="E45" s="154"/>
      <c r="F45" s="154"/>
      <c r="G45" s="154"/>
    </row>
    <row r="46" spans="1:7" x14ac:dyDescent="0.25">
      <c r="A46" s="1"/>
      <c r="B46" s="154"/>
      <c r="C46" s="154"/>
      <c r="D46" s="154"/>
      <c r="E46" s="154"/>
      <c r="F46" s="154"/>
      <c r="G46" s="154"/>
    </row>
    <row r="47" spans="1:7" x14ac:dyDescent="0.25">
      <c r="A47" s="1"/>
      <c r="B47" s="154"/>
      <c r="C47" s="154"/>
      <c r="D47" s="154"/>
      <c r="E47" s="154"/>
      <c r="F47" s="154"/>
      <c r="G47" s="154"/>
    </row>
    <row r="48" spans="1:7" x14ac:dyDescent="0.25">
      <c r="A48" s="1"/>
      <c r="B48" s="154"/>
      <c r="C48" s="154"/>
      <c r="D48" s="154"/>
      <c r="E48" s="154"/>
      <c r="F48" s="154"/>
      <c r="G48" s="154"/>
    </row>
    <row r="49" spans="1:7" x14ac:dyDescent="0.25">
      <c r="A49" s="1"/>
      <c r="B49" s="154"/>
      <c r="C49" s="154"/>
      <c r="D49" s="154"/>
      <c r="E49" s="154"/>
      <c r="F49" s="154"/>
      <c r="G49" s="154"/>
    </row>
    <row r="50" spans="1:7" x14ac:dyDescent="0.25">
      <c r="A50" s="1"/>
      <c r="B50" s="154"/>
      <c r="C50" s="154"/>
      <c r="D50" s="154"/>
      <c r="E50" s="154"/>
      <c r="F50" s="154"/>
      <c r="G50" s="154"/>
    </row>
    <row r="51" spans="1:7" x14ac:dyDescent="0.25">
      <c r="B51" s="204"/>
      <c r="C51" s="204"/>
      <c r="D51" s="204"/>
      <c r="E51" s="204"/>
      <c r="F51" s="204"/>
      <c r="G51" s="204"/>
    </row>
    <row r="52" spans="1:7" x14ac:dyDescent="0.25">
      <c r="B52" s="204"/>
      <c r="C52" s="204"/>
      <c r="D52" s="204"/>
      <c r="E52" s="204"/>
      <c r="F52" s="204"/>
      <c r="G52" s="204"/>
    </row>
    <row r="53" spans="1:7" x14ac:dyDescent="0.25">
      <c r="B53" s="204"/>
      <c r="C53" s="204"/>
      <c r="D53" s="204"/>
      <c r="E53" s="204"/>
      <c r="F53" s="204"/>
      <c r="G53" s="204"/>
    </row>
    <row r="54" spans="1:7" x14ac:dyDescent="0.25">
      <c r="B54" s="204"/>
      <c r="C54" s="204"/>
      <c r="D54" s="204"/>
      <c r="E54" s="204"/>
      <c r="F54" s="204"/>
      <c r="G54" s="204"/>
    </row>
    <row r="55" spans="1:7" x14ac:dyDescent="0.25">
      <c r="B55" s="204"/>
      <c r="C55" s="204"/>
      <c r="D55" s="204"/>
      <c r="E55" s="204"/>
      <c r="F55" s="204"/>
      <c r="G55" s="204"/>
    </row>
    <row r="56" spans="1:7" x14ac:dyDescent="0.25">
      <c r="B56" s="204"/>
      <c r="C56" s="204"/>
      <c r="D56" s="204"/>
      <c r="E56" s="204"/>
      <c r="F56" s="204"/>
      <c r="G56" s="204"/>
    </row>
    <row r="57" spans="1:7" x14ac:dyDescent="0.25">
      <c r="B57" s="204"/>
      <c r="C57" s="204"/>
      <c r="D57" s="204"/>
      <c r="E57" s="204"/>
      <c r="F57" s="204"/>
      <c r="G57" s="204"/>
    </row>
    <row r="58" spans="1:7" x14ac:dyDescent="0.25">
      <c r="B58" s="204"/>
      <c r="C58" s="204"/>
      <c r="D58" s="204"/>
      <c r="E58" s="204"/>
      <c r="F58" s="204"/>
      <c r="G58" s="204"/>
    </row>
    <row r="59" spans="1:7" x14ac:dyDescent="0.25">
      <c r="B59" s="204"/>
      <c r="C59" s="204"/>
      <c r="D59" s="204"/>
      <c r="E59" s="204"/>
      <c r="F59" s="204"/>
      <c r="G59" s="204"/>
    </row>
    <row r="60" spans="1:7" x14ac:dyDescent="0.25">
      <c r="B60" s="204"/>
      <c r="C60" s="204"/>
      <c r="D60" s="204"/>
      <c r="E60" s="204"/>
      <c r="F60" s="204"/>
      <c r="G60" s="204"/>
    </row>
    <row r="61" spans="1:7" x14ac:dyDescent="0.25">
      <c r="B61" s="204"/>
      <c r="C61" s="204"/>
      <c r="D61" s="204"/>
      <c r="E61" s="204"/>
      <c r="F61" s="204"/>
      <c r="G61" s="204"/>
    </row>
    <row r="62" spans="1:7" x14ac:dyDescent="0.25">
      <c r="B62" s="204"/>
      <c r="C62" s="204"/>
      <c r="D62" s="204"/>
      <c r="E62" s="204"/>
      <c r="F62" s="204"/>
      <c r="G62" s="204"/>
    </row>
    <row r="63" spans="1:7" x14ac:dyDescent="0.25">
      <c r="B63" s="204"/>
      <c r="C63" s="204"/>
      <c r="D63" s="204"/>
      <c r="E63" s="204"/>
      <c r="F63" s="204"/>
      <c r="G63" s="204"/>
    </row>
    <row r="64" spans="1:7" x14ac:dyDescent="0.25">
      <c r="B64" s="204"/>
      <c r="C64" s="204"/>
      <c r="D64" s="204"/>
      <c r="E64" s="204"/>
      <c r="F64" s="204"/>
      <c r="G64" s="204"/>
    </row>
    <row r="65" spans="2:7" x14ac:dyDescent="0.25">
      <c r="B65" s="204"/>
      <c r="C65" s="204"/>
      <c r="D65" s="204"/>
      <c r="E65" s="204"/>
      <c r="F65" s="204"/>
      <c r="G65" s="204"/>
    </row>
    <row r="66" spans="2:7" x14ac:dyDescent="0.25">
      <c r="B66" s="204"/>
      <c r="C66" s="204"/>
      <c r="D66" s="204"/>
      <c r="E66" s="204"/>
      <c r="F66" s="204"/>
      <c r="G66" s="204"/>
    </row>
    <row r="67" spans="2:7" x14ac:dyDescent="0.25">
      <c r="B67" s="204"/>
      <c r="C67" s="204"/>
      <c r="D67" s="204"/>
      <c r="E67" s="204"/>
      <c r="F67" s="204"/>
      <c r="G67" s="204"/>
    </row>
    <row r="68" spans="2:7" x14ac:dyDescent="0.25">
      <c r="B68" s="204"/>
      <c r="C68" s="204"/>
      <c r="D68" s="204"/>
      <c r="E68" s="204"/>
      <c r="F68" s="204"/>
      <c r="G68" s="204"/>
    </row>
    <row r="69" spans="2:7" x14ac:dyDescent="0.25">
      <c r="B69" s="204"/>
      <c r="C69" s="204"/>
      <c r="D69" s="204"/>
      <c r="E69" s="204"/>
      <c r="F69" s="204"/>
      <c r="G69" s="204"/>
    </row>
    <row r="70" spans="2:7" x14ac:dyDescent="0.25">
      <c r="B70" s="204"/>
      <c r="C70" s="204"/>
      <c r="D70" s="204"/>
      <c r="E70" s="204"/>
      <c r="F70" s="204"/>
      <c r="G70" s="204"/>
    </row>
    <row r="71" spans="2:7" x14ac:dyDescent="0.25">
      <c r="B71" s="204"/>
      <c r="C71" s="204"/>
      <c r="D71" s="204"/>
      <c r="E71" s="204"/>
      <c r="F71" s="204"/>
      <c r="G71" s="204"/>
    </row>
    <row r="72" spans="2:7" x14ac:dyDescent="0.25">
      <c r="B72" s="204"/>
      <c r="C72" s="204"/>
      <c r="D72" s="204"/>
      <c r="E72" s="204"/>
      <c r="F72" s="204"/>
      <c r="G72" s="204"/>
    </row>
    <row r="73" spans="2:7" x14ac:dyDescent="0.25">
      <c r="B73" s="204"/>
      <c r="C73" s="204"/>
      <c r="D73" s="204"/>
      <c r="E73" s="204"/>
      <c r="F73" s="204"/>
      <c r="G73" s="204"/>
    </row>
    <row r="74" spans="2:7" x14ac:dyDescent="0.25">
      <c r="B74" s="204"/>
      <c r="C74" s="204"/>
      <c r="D74" s="204"/>
      <c r="E74" s="204"/>
      <c r="F74" s="204"/>
      <c r="G74" s="204"/>
    </row>
    <row r="75" spans="2:7" x14ac:dyDescent="0.25">
      <c r="B75" s="204"/>
      <c r="C75" s="204"/>
      <c r="D75" s="204"/>
      <c r="E75" s="204"/>
      <c r="F75" s="204"/>
      <c r="G75" s="204"/>
    </row>
    <row r="76" spans="2:7" x14ac:dyDescent="0.25">
      <c r="B76" s="204"/>
      <c r="C76" s="204"/>
      <c r="D76" s="204"/>
      <c r="E76" s="204"/>
      <c r="F76" s="204"/>
      <c r="G76" s="204"/>
    </row>
    <row r="77" spans="2:7" x14ac:dyDescent="0.25">
      <c r="B77" s="204"/>
      <c r="C77" s="204"/>
      <c r="D77" s="204"/>
      <c r="E77" s="204"/>
      <c r="F77" s="204"/>
      <c r="G77" s="204"/>
    </row>
    <row r="78" spans="2:7" x14ac:dyDescent="0.25">
      <c r="B78" s="204"/>
      <c r="C78" s="204"/>
      <c r="D78" s="204"/>
      <c r="E78" s="204"/>
      <c r="F78" s="204"/>
      <c r="G78" s="204"/>
    </row>
    <row r="79" spans="2:7" x14ac:dyDescent="0.25">
      <c r="B79" s="204"/>
      <c r="C79" s="204"/>
      <c r="D79" s="204"/>
      <c r="E79" s="204"/>
      <c r="F79" s="204"/>
      <c r="G79" s="204"/>
    </row>
    <row r="80" spans="2:7" x14ac:dyDescent="0.25">
      <c r="B80" s="204"/>
      <c r="C80" s="204"/>
      <c r="D80" s="204"/>
      <c r="E80" s="204"/>
      <c r="F80" s="204"/>
      <c r="G80" s="204"/>
    </row>
    <row r="81" spans="2:7" x14ac:dyDescent="0.25">
      <c r="B81" s="204"/>
      <c r="C81" s="204"/>
      <c r="D81" s="204"/>
      <c r="E81" s="204"/>
      <c r="F81" s="204"/>
      <c r="G81" s="204"/>
    </row>
    <row r="82" spans="2:7" x14ac:dyDescent="0.25">
      <c r="B82" s="204"/>
      <c r="C82" s="204"/>
      <c r="D82" s="204"/>
      <c r="E82" s="204"/>
      <c r="F82" s="204"/>
      <c r="G82" s="204"/>
    </row>
    <row r="83" spans="2:7" x14ac:dyDescent="0.25">
      <c r="B83" s="204"/>
      <c r="C83" s="204"/>
      <c r="D83" s="204"/>
      <c r="E83" s="204"/>
      <c r="F83" s="204"/>
      <c r="G83" s="204"/>
    </row>
    <row r="84" spans="2:7" x14ac:dyDescent="0.25">
      <c r="B84" s="204"/>
      <c r="C84" s="204"/>
      <c r="D84" s="204"/>
      <c r="E84" s="204"/>
      <c r="F84" s="204"/>
      <c r="G84" s="204"/>
    </row>
    <row r="85" spans="2:7" x14ac:dyDescent="0.25">
      <c r="B85" s="204"/>
      <c r="C85" s="204"/>
      <c r="D85" s="204"/>
      <c r="E85" s="204"/>
      <c r="F85" s="204"/>
      <c r="G85" s="204"/>
    </row>
    <row r="86" spans="2:7" x14ac:dyDescent="0.25">
      <c r="B86" s="204"/>
      <c r="C86" s="204"/>
      <c r="D86" s="204"/>
      <c r="E86" s="204"/>
      <c r="F86" s="204"/>
      <c r="G86" s="204"/>
    </row>
    <row r="87" spans="2:7" x14ac:dyDescent="0.25">
      <c r="B87" s="204"/>
      <c r="C87" s="204"/>
      <c r="D87" s="204"/>
      <c r="E87" s="204"/>
      <c r="F87" s="204"/>
      <c r="G87" s="204"/>
    </row>
    <row r="88" spans="2:7" x14ac:dyDescent="0.25">
      <c r="B88" s="204"/>
      <c r="C88" s="204"/>
      <c r="D88" s="204"/>
      <c r="E88" s="204"/>
      <c r="F88" s="204"/>
      <c r="G88" s="204"/>
    </row>
    <row r="89" spans="2:7" x14ac:dyDescent="0.25">
      <c r="B89" s="204"/>
      <c r="C89" s="204"/>
      <c r="D89" s="204"/>
      <c r="E89" s="204"/>
      <c r="F89" s="204"/>
      <c r="G89" s="204"/>
    </row>
    <row r="90" spans="2:7" x14ac:dyDescent="0.25">
      <c r="B90" s="204"/>
      <c r="C90" s="204"/>
      <c r="D90" s="204"/>
      <c r="E90" s="204"/>
      <c r="F90" s="204"/>
      <c r="G90" s="204"/>
    </row>
    <row r="91" spans="2:7" x14ac:dyDescent="0.25">
      <c r="B91" s="204"/>
      <c r="C91" s="204"/>
      <c r="D91" s="204"/>
      <c r="E91" s="204"/>
      <c r="F91" s="204"/>
      <c r="G91" s="204"/>
    </row>
    <row r="92" spans="2:7" x14ac:dyDescent="0.25">
      <c r="B92" s="204"/>
      <c r="C92" s="204"/>
      <c r="D92" s="204"/>
      <c r="E92" s="204"/>
      <c r="F92" s="204"/>
      <c r="G92" s="204"/>
    </row>
    <row r="93" spans="2:7" x14ac:dyDescent="0.25">
      <c r="B93" s="204"/>
      <c r="C93" s="204"/>
      <c r="D93" s="204"/>
      <c r="E93" s="204"/>
      <c r="F93" s="204"/>
      <c r="G93" s="204"/>
    </row>
    <row r="94" spans="2:7" x14ac:dyDescent="0.25">
      <c r="B94" s="204"/>
      <c r="C94" s="204"/>
      <c r="D94" s="204"/>
      <c r="E94" s="204"/>
      <c r="F94" s="204"/>
      <c r="G94" s="204"/>
    </row>
    <row r="95" spans="2:7" x14ac:dyDescent="0.25">
      <c r="B95" s="204"/>
      <c r="C95" s="204"/>
      <c r="D95" s="204"/>
      <c r="E95" s="204"/>
      <c r="F95" s="204"/>
      <c r="G95" s="204"/>
    </row>
    <row r="96" spans="2:7" x14ac:dyDescent="0.25">
      <c r="B96" s="204"/>
      <c r="C96" s="204"/>
      <c r="D96" s="204"/>
      <c r="E96" s="204"/>
      <c r="F96" s="204"/>
      <c r="G96" s="204"/>
    </row>
    <row r="97" spans="2:7" x14ac:dyDescent="0.25">
      <c r="B97" s="204"/>
      <c r="C97" s="204"/>
      <c r="D97" s="204"/>
      <c r="E97" s="204"/>
      <c r="F97" s="204"/>
      <c r="G97" s="204"/>
    </row>
    <row r="98" spans="2:7" x14ac:dyDescent="0.25">
      <c r="B98" s="204"/>
      <c r="C98" s="204"/>
      <c r="D98" s="204"/>
      <c r="E98" s="204"/>
      <c r="F98" s="204"/>
      <c r="G98" s="204"/>
    </row>
    <row r="99" spans="2:7" x14ac:dyDescent="0.25">
      <c r="B99" s="204"/>
      <c r="C99" s="204"/>
      <c r="D99" s="204"/>
      <c r="E99" s="204"/>
      <c r="F99" s="204"/>
      <c r="G99" s="204"/>
    </row>
    <row r="100" spans="2:7" x14ac:dyDescent="0.25">
      <c r="B100" s="204"/>
      <c r="C100" s="204"/>
      <c r="D100" s="204"/>
      <c r="E100" s="204"/>
      <c r="F100" s="204"/>
      <c r="G100" s="204"/>
    </row>
    <row r="101" spans="2:7" x14ac:dyDescent="0.25">
      <c r="B101" s="204"/>
      <c r="C101" s="204"/>
      <c r="D101" s="204"/>
      <c r="E101" s="204"/>
      <c r="F101" s="204"/>
      <c r="G101" s="204"/>
    </row>
    <row r="102" spans="2:7" x14ac:dyDescent="0.25">
      <c r="B102" s="204"/>
      <c r="C102" s="204"/>
      <c r="D102" s="204"/>
      <c r="E102" s="204"/>
      <c r="F102" s="204"/>
      <c r="G102" s="204"/>
    </row>
    <row r="103" spans="2:7" x14ac:dyDescent="0.25">
      <c r="B103" s="204"/>
      <c r="C103" s="204"/>
      <c r="D103" s="204"/>
      <c r="E103" s="204"/>
      <c r="F103" s="204"/>
      <c r="G103" s="204"/>
    </row>
  </sheetData>
  <mergeCells count="1"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0458-715A-47EE-BB4F-AF65A9852103}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161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 x14ac:dyDescent="0.25">
      <c r="A3" s="13"/>
      <c r="B3" s="23"/>
      <c r="C3" s="20"/>
      <c r="D3" s="17"/>
      <c r="E3" s="17"/>
      <c r="F3" s="17"/>
      <c r="G3" s="17"/>
      <c r="H3" s="17"/>
      <c r="I3" s="40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 x14ac:dyDescent="0.3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 x14ac:dyDescent="0.25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 x14ac:dyDescent="0.25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 x14ac:dyDescent="0.25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 x14ac:dyDescent="0.25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 x14ac:dyDescent="0.25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 x14ac:dyDescent="0.3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 x14ac:dyDescent="0.25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 x14ac:dyDescent="0.3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 x14ac:dyDescent="0.25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 x14ac:dyDescent="0.25">
      <c r="A16" s="13"/>
      <c r="B16" s="95">
        <v>1</v>
      </c>
      <c r="C16" s="96" t="s">
        <v>29</v>
      </c>
      <c r="D16" s="97">
        <f>'Kryci_list 6423'!D16</f>
        <v>0</v>
      </c>
      <c r="E16" s="98">
        <f>'Kryci_list 6423'!E16</f>
        <v>0</v>
      </c>
      <c r="F16" s="109">
        <f>'Kryci_list 6423'!F16</f>
        <v>0</v>
      </c>
      <c r="G16" s="61">
        <v>6</v>
      </c>
      <c r="H16" s="118" t="s">
        <v>36</v>
      </c>
      <c r="I16" s="129"/>
      <c r="J16" s="121">
        <f>Rekapitulácia!F8</f>
        <v>0</v>
      </c>
    </row>
    <row r="17" spans="1:10" ht="18" customHeight="1" x14ac:dyDescent="0.25">
      <c r="A17" s="13"/>
      <c r="B17" s="68">
        <v>2</v>
      </c>
      <c r="C17" s="72" t="s">
        <v>30</v>
      </c>
      <c r="D17" s="78">
        <f>'Kryci_list 6423'!D17</f>
        <v>0</v>
      </c>
      <c r="E17" s="76">
        <f>'Kryci_list 6423'!E17</f>
        <v>0</v>
      </c>
      <c r="F17" s="81">
        <f>'Kryci_list 6423'!F17</f>
        <v>0</v>
      </c>
      <c r="G17" s="62">
        <v>7</v>
      </c>
      <c r="H17" s="119" t="s">
        <v>37</v>
      </c>
      <c r="I17" s="129"/>
      <c r="J17" s="122">
        <f>Rekapitulácia!E8</f>
        <v>0</v>
      </c>
    </row>
    <row r="18" spans="1:10" ht="18" customHeight="1" x14ac:dyDescent="0.25">
      <c r="A18" s="13"/>
      <c r="B18" s="69">
        <v>3</v>
      </c>
      <c r="C18" s="73" t="s">
        <v>31</v>
      </c>
      <c r="D18" s="79">
        <f>'Kryci_list 6423'!D18</f>
        <v>0</v>
      </c>
      <c r="E18" s="77">
        <f>'Kryci_list 6423'!E18</f>
        <v>0</v>
      </c>
      <c r="F18" s="82">
        <f>'Kryci_list 6423'!F18</f>
        <v>0</v>
      </c>
      <c r="G18" s="62">
        <v>8</v>
      </c>
      <c r="H18" s="119" t="s">
        <v>38</v>
      </c>
      <c r="I18" s="129"/>
      <c r="J18" s="122">
        <f>Rekapitulácia!D8</f>
        <v>0</v>
      </c>
    </row>
    <row r="19" spans="1:10" ht="18" customHeight="1" x14ac:dyDescent="0.25">
      <c r="A19" s="13"/>
      <c r="B19" s="69">
        <v>4</v>
      </c>
      <c r="C19" s="73" t="s">
        <v>32</v>
      </c>
      <c r="D19" s="79">
        <f>'Kryci_list 6423'!D19</f>
        <v>0</v>
      </c>
      <c r="E19" s="77">
        <f>'Kryci_list 6423'!E19</f>
        <v>0</v>
      </c>
      <c r="F19" s="82">
        <f>'Kryci_list 6423'!F19</f>
        <v>0</v>
      </c>
      <c r="G19" s="62">
        <v>9</v>
      </c>
      <c r="H19" s="127"/>
      <c r="I19" s="129"/>
      <c r="J19" s="128"/>
    </row>
    <row r="20" spans="1:10" ht="18" customHeight="1" thickBot="1" x14ac:dyDescent="0.3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10" ht="18" customHeight="1" thickTop="1" x14ac:dyDescent="0.25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10" ht="18" customHeight="1" x14ac:dyDescent="0.25">
      <c r="A22" s="13"/>
      <c r="B22" s="61">
        <v>11</v>
      </c>
      <c r="C22" s="64" t="s">
        <v>48</v>
      </c>
      <c r="D22" s="88"/>
      <c r="E22" s="91"/>
      <c r="F22" s="81">
        <f>'Kryci_list 6423'!F22</f>
        <v>0</v>
      </c>
      <c r="G22" s="61">
        <v>16</v>
      </c>
      <c r="H22" s="118" t="s">
        <v>54</v>
      </c>
      <c r="I22" s="129"/>
      <c r="J22" s="121">
        <f>'Kryci_list 6423'!J22</f>
        <v>0</v>
      </c>
    </row>
    <row r="23" spans="1:10" ht="18" customHeight="1" x14ac:dyDescent="0.25">
      <c r="A23" s="13"/>
      <c r="B23" s="62">
        <v>12</v>
      </c>
      <c r="C23" s="65" t="s">
        <v>49</v>
      </c>
      <c r="D23" s="67"/>
      <c r="E23" s="91"/>
      <c r="F23" s="82">
        <f>'Kryci_list 6423'!F23</f>
        <v>0</v>
      </c>
      <c r="G23" s="62">
        <v>17</v>
      </c>
      <c r="H23" s="119" t="s">
        <v>55</v>
      </c>
      <c r="I23" s="129"/>
      <c r="J23" s="122">
        <f>'Kryci_list 6423'!J23</f>
        <v>0</v>
      </c>
    </row>
    <row r="24" spans="1:10" ht="18" customHeight="1" x14ac:dyDescent="0.25">
      <c r="A24" s="13"/>
      <c r="B24" s="62">
        <v>13</v>
      </c>
      <c r="C24" s="65" t="s">
        <v>50</v>
      </c>
      <c r="D24" s="67"/>
      <c r="E24" s="91"/>
      <c r="F24" s="82">
        <f>'Kryci_list 6423'!F24</f>
        <v>0</v>
      </c>
      <c r="G24" s="62">
        <v>18</v>
      </c>
      <c r="H24" s="119" t="s">
        <v>56</v>
      </c>
      <c r="I24" s="129"/>
      <c r="J24" s="122">
        <f>'Kryci_list 6423'!J24</f>
        <v>0</v>
      </c>
    </row>
    <row r="25" spans="1:10" ht="18" customHeight="1" x14ac:dyDescent="0.25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 x14ac:dyDescent="0.3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10" ht="18" customHeight="1" thickTop="1" x14ac:dyDescent="0.25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10" ht="18" customHeight="1" x14ac:dyDescent="0.25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10" ht="18" customHeight="1" x14ac:dyDescent="0.25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Rekapitulácia!B9</f>
        <v>0</v>
      </c>
      <c r="J29" s="121">
        <f>ROUND(((ROUND(I29,2)*20)/100),2)*1</f>
        <v>0</v>
      </c>
    </row>
    <row r="30" spans="1:10" ht="18" customHeight="1" x14ac:dyDescent="0.25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Rekapitulácia!B10</f>
        <v>0</v>
      </c>
      <c r="J30" s="122">
        <f>ROUND(((ROUND(I30,2)*0)/100),2)</f>
        <v>0</v>
      </c>
    </row>
    <row r="31" spans="1:10" ht="18" customHeight="1" x14ac:dyDescent="0.25">
      <c r="A31" s="13"/>
      <c r="B31" s="24"/>
      <c r="C31" s="139"/>
      <c r="D31" s="140"/>
      <c r="E31" s="22"/>
      <c r="F31" s="13"/>
      <c r="G31" s="62">
        <v>24</v>
      </c>
      <c r="H31" s="119" t="s">
        <v>44</v>
      </c>
      <c r="I31" s="27"/>
      <c r="J31" s="218">
        <f>SUM(J28:J30)</f>
        <v>0</v>
      </c>
    </row>
    <row r="32" spans="1:10" ht="18" customHeight="1" thickBot="1" x14ac:dyDescent="0.3">
      <c r="A32" s="13"/>
      <c r="B32" s="44"/>
      <c r="C32" s="120"/>
      <c r="D32" s="126"/>
      <c r="E32" s="84"/>
      <c r="F32" s="85"/>
      <c r="G32" s="214" t="s">
        <v>45</v>
      </c>
      <c r="H32" s="215"/>
      <c r="I32" s="216"/>
      <c r="J32" s="217"/>
    </row>
    <row r="33" spans="1:10" ht="18" customHeight="1" thickTop="1" x14ac:dyDescent="0.25">
      <c r="A33" s="13"/>
      <c r="B33" s="103"/>
      <c r="C33" s="104"/>
      <c r="D33" s="141" t="s">
        <v>60</v>
      </c>
      <c r="E33" s="87"/>
      <c r="F33" s="87"/>
      <c r="G33" s="16"/>
      <c r="H33" s="141" t="s">
        <v>61</v>
      </c>
      <c r="I33" s="29"/>
      <c r="J33" s="32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 x14ac:dyDescent="0.25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220A-1CD5-4C7F-82DC-F6DCCC16AA56}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 x14ac:dyDescent="0.25">
      <c r="A3" s="13"/>
      <c r="B3" s="34" t="s">
        <v>15</v>
      </c>
      <c r="C3" s="35"/>
      <c r="D3" s="36"/>
      <c r="E3" s="36"/>
      <c r="F3" s="36"/>
      <c r="G3" s="17"/>
      <c r="H3" s="17"/>
      <c r="I3" s="40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 x14ac:dyDescent="0.3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 x14ac:dyDescent="0.25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 x14ac:dyDescent="0.25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 x14ac:dyDescent="0.25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 x14ac:dyDescent="0.25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 x14ac:dyDescent="0.25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 x14ac:dyDescent="0.3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 x14ac:dyDescent="0.25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 x14ac:dyDescent="0.3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 x14ac:dyDescent="0.25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 x14ac:dyDescent="0.25">
      <c r="A16" s="13"/>
      <c r="B16" s="95">
        <v>1</v>
      </c>
      <c r="C16" s="96" t="s">
        <v>29</v>
      </c>
      <c r="D16" s="97">
        <f>'Rekap 6423'!B14</f>
        <v>0</v>
      </c>
      <c r="E16" s="98">
        <f>'Rekap 6423'!C14</f>
        <v>0</v>
      </c>
      <c r="F16" s="109">
        <f>'Rekap 6423'!D14</f>
        <v>0</v>
      </c>
      <c r="G16" s="61">
        <v>6</v>
      </c>
      <c r="H16" s="118" t="s">
        <v>36</v>
      </c>
      <c r="I16" s="129"/>
      <c r="J16" s="121">
        <v>0</v>
      </c>
    </row>
    <row r="17" spans="1:26" ht="18" customHeight="1" x14ac:dyDescent="0.25">
      <c r="A17" s="13"/>
      <c r="B17" s="68">
        <v>2</v>
      </c>
      <c r="C17" s="72" t="s">
        <v>30</v>
      </c>
      <c r="D17" s="78">
        <f>'Rekap 6423'!B22</f>
        <v>0</v>
      </c>
      <c r="E17" s="76">
        <f>'Rekap 6423'!C22</f>
        <v>0</v>
      </c>
      <c r="F17" s="81">
        <f>'Rekap 6423'!D22</f>
        <v>0</v>
      </c>
      <c r="G17" s="62">
        <v>7</v>
      </c>
      <c r="H17" s="119" t="s">
        <v>37</v>
      </c>
      <c r="I17" s="129"/>
      <c r="J17" s="122">
        <f>'SO 6423'!Z63</f>
        <v>0</v>
      </c>
    </row>
    <row r="18" spans="1:26" ht="18" customHeight="1" x14ac:dyDescent="0.25">
      <c r="A18" s="13"/>
      <c r="B18" s="69">
        <v>3</v>
      </c>
      <c r="C18" s="73" t="s">
        <v>31</v>
      </c>
      <c r="D18" s="79"/>
      <c r="E18" s="77"/>
      <c r="F18" s="82"/>
      <c r="G18" s="62">
        <v>8</v>
      </c>
      <c r="H18" s="119" t="s">
        <v>38</v>
      </c>
      <c r="I18" s="129"/>
      <c r="J18" s="122">
        <v>0</v>
      </c>
    </row>
    <row r="19" spans="1:26" ht="18" customHeight="1" x14ac:dyDescent="0.25">
      <c r="A19" s="13"/>
      <c r="B19" s="69">
        <v>4</v>
      </c>
      <c r="C19" s="73" t="s">
        <v>32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 x14ac:dyDescent="0.3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26" ht="18" customHeight="1" thickTop="1" x14ac:dyDescent="0.25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26" ht="18" customHeight="1" x14ac:dyDescent="0.25">
      <c r="A22" s="13"/>
      <c r="B22" s="61">
        <v>11</v>
      </c>
      <c r="C22" s="64" t="s">
        <v>48</v>
      </c>
      <c r="D22" s="88"/>
      <c r="E22" s="90" t="s">
        <v>51</v>
      </c>
      <c r="F22" s="81">
        <f>((F16*U22*0)+(F17*V22*0)+(F18*W22*0))/100</f>
        <v>0</v>
      </c>
      <c r="G22" s="61">
        <v>16</v>
      </c>
      <c r="H22" s="118" t="s">
        <v>54</v>
      </c>
      <c r="I22" s="130" t="s">
        <v>51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3"/>
      <c r="B23" s="62">
        <v>12</v>
      </c>
      <c r="C23" s="65" t="s">
        <v>49</v>
      </c>
      <c r="D23" s="67"/>
      <c r="E23" s="90" t="s">
        <v>52</v>
      </c>
      <c r="F23" s="82">
        <f>((F16*U23*0)+(F17*V23*0)+(F18*W23*0))/100</f>
        <v>0</v>
      </c>
      <c r="G23" s="62">
        <v>17</v>
      </c>
      <c r="H23" s="119" t="s">
        <v>55</v>
      </c>
      <c r="I23" s="130" t="s">
        <v>51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3"/>
      <c r="B24" s="62">
        <v>13</v>
      </c>
      <c r="C24" s="65" t="s">
        <v>50</v>
      </c>
      <c r="D24" s="67"/>
      <c r="E24" s="90" t="s">
        <v>51</v>
      </c>
      <c r="F24" s="82">
        <f>((F16*U24*0)+(F17*V24*0)+(F18*W24*0))/100</f>
        <v>0</v>
      </c>
      <c r="G24" s="62">
        <v>18</v>
      </c>
      <c r="H24" s="119" t="s">
        <v>56</v>
      </c>
      <c r="I24" s="130" t="s">
        <v>52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 x14ac:dyDescent="0.3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26" ht="18" customHeight="1" thickTop="1" x14ac:dyDescent="0.25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26" ht="18" customHeight="1" x14ac:dyDescent="0.25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26" ht="18" customHeight="1" x14ac:dyDescent="0.25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J28-SUM('SO 6423'!K9:'SO 6423'!K62)</f>
        <v>0</v>
      </c>
      <c r="J29" s="121">
        <f>ROUND(((ROUND(I29,2)*20)*1/100),2)</f>
        <v>0</v>
      </c>
    </row>
    <row r="30" spans="1:26" ht="18" customHeight="1" x14ac:dyDescent="0.25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SUM('SO 6423'!K9:'SO 6423'!K62)</f>
        <v>0</v>
      </c>
      <c r="J30" s="122">
        <f>ROUND(((ROUND(I30,2)*0)/100),2)</f>
        <v>0</v>
      </c>
    </row>
    <row r="31" spans="1:26" ht="18" customHeight="1" x14ac:dyDescent="0.25">
      <c r="A31" s="13"/>
      <c r="B31" s="24"/>
      <c r="C31" s="139"/>
      <c r="D31" s="140"/>
      <c r="E31" s="22"/>
      <c r="F31" s="13"/>
      <c r="G31" s="113">
        <v>24</v>
      </c>
      <c r="H31" s="117" t="s">
        <v>44</v>
      </c>
      <c r="I31" s="116"/>
      <c r="J31" s="133">
        <f>SUM(J28:J30)</f>
        <v>0</v>
      </c>
    </row>
    <row r="32" spans="1:26" ht="18" customHeight="1" thickBot="1" x14ac:dyDescent="0.3">
      <c r="A32" s="13"/>
      <c r="B32" s="44"/>
      <c r="C32" s="120"/>
      <c r="D32" s="126"/>
      <c r="E32" s="84"/>
      <c r="F32" s="85"/>
      <c r="G32" s="61" t="s">
        <v>45</v>
      </c>
      <c r="H32" s="120"/>
      <c r="I32" s="126"/>
      <c r="J32" s="123"/>
    </row>
    <row r="33" spans="1:10" ht="18" customHeight="1" thickTop="1" x14ac:dyDescent="0.25">
      <c r="A33" s="13"/>
      <c r="B33" s="103"/>
      <c r="C33" s="104"/>
      <c r="D33" s="141" t="s">
        <v>60</v>
      </c>
      <c r="E33" s="87"/>
      <c r="F33" s="105"/>
      <c r="G33" s="114">
        <v>26</v>
      </c>
      <c r="H33" s="142" t="s">
        <v>61</v>
      </c>
      <c r="I33" s="29"/>
      <c r="J33" s="115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 x14ac:dyDescent="0.25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D93-7B92-40F7-BBC7-47517D0E4876}">
  <dimension ref="A1:Z500"/>
  <sheetViews>
    <sheetView workbookViewId="0"/>
  </sheetViews>
  <sheetFormatPr defaultColWidth="0" defaultRowHeight="15" x14ac:dyDescent="0.25"/>
  <cols>
    <col min="1" max="1" width="37.7109375" customWidth="1"/>
    <col min="2" max="4" width="10.7109375" customWidth="1"/>
    <col min="5" max="6" width="9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48" t="s">
        <v>21</v>
      </c>
      <c r="B1" s="146"/>
      <c r="C1" s="146"/>
      <c r="D1" s="147"/>
      <c r="E1" s="149" t="s">
        <v>18</v>
      </c>
      <c r="F1" s="145"/>
      <c r="W1">
        <v>30.126000000000001</v>
      </c>
    </row>
    <row r="2" spans="1:26" ht="20.100000000000001" customHeight="1" x14ac:dyDescent="0.25">
      <c r="A2" s="148" t="s">
        <v>22</v>
      </c>
      <c r="B2" s="146"/>
      <c r="C2" s="146"/>
      <c r="D2" s="147"/>
      <c r="E2" s="149" t="s">
        <v>16</v>
      </c>
      <c r="F2" s="145"/>
    </row>
    <row r="3" spans="1:26" ht="20.100000000000001" customHeight="1" x14ac:dyDescent="0.25">
      <c r="A3" s="148" t="s">
        <v>23</v>
      </c>
      <c r="B3" s="146"/>
      <c r="C3" s="146"/>
      <c r="D3" s="147"/>
      <c r="E3" s="149" t="s">
        <v>66</v>
      </c>
      <c r="F3" s="145"/>
    </row>
    <row r="4" spans="1:26" x14ac:dyDescent="0.25">
      <c r="A4" s="150" t="s">
        <v>1</v>
      </c>
      <c r="B4" s="144"/>
      <c r="C4" s="144"/>
      <c r="D4" s="144"/>
      <c r="E4" s="144"/>
      <c r="F4" s="144"/>
    </row>
    <row r="5" spans="1:26" x14ac:dyDescent="0.25">
      <c r="A5" s="150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51" t="s">
        <v>67</v>
      </c>
      <c r="B8" s="144"/>
      <c r="C8" s="144"/>
      <c r="D8" s="144"/>
      <c r="E8" s="144"/>
      <c r="F8" s="144"/>
    </row>
    <row r="9" spans="1:26" x14ac:dyDescent="0.25">
      <c r="A9" s="152" t="s">
        <v>63</v>
      </c>
      <c r="B9" s="152" t="s">
        <v>57</v>
      </c>
      <c r="C9" s="152" t="s">
        <v>58</v>
      </c>
      <c r="D9" s="152" t="s">
        <v>33</v>
      </c>
      <c r="E9" s="152" t="s">
        <v>64</v>
      </c>
      <c r="F9" s="152" t="s">
        <v>65</v>
      </c>
    </row>
    <row r="10" spans="1:26" x14ac:dyDescent="0.25">
      <c r="A10" s="159" t="s">
        <v>68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61" t="s">
        <v>69</v>
      </c>
      <c r="B11" s="162">
        <f>'SO 6423'!L17</f>
        <v>0</v>
      </c>
      <c r="C11" s="162">
        <f>'SO 6423'!M17</f>
        <v>0</v>
      </c>
      <c r="D11" s="162">
        <f>'SO 6423'!I17</f>
        <v>0</v>
      </c>
      <c r="E11" s="163">
        <f>'SO 6423'!S17</f>
        <v>0.54</v>
      </c>
      <c r="F11" s="163">
        <f>'SO 6423'!V17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61" t="s">
        <v>70</v>
      </c>
      <c r="B12" s="162">
        <f>'SO 6423'!L30</f>
        <v>0</v>
      </c>
      <c r="C12" s="162">
        <f>'SO 6423'!M30</f>
        <v>0</v>
      </c>
      <c r="D12" s="162">
        <f>'SO 6423'!I30</f>
        <v>0</v>
      </c>
      <c r="E12" s="163">
        <f>'SO 6423'!S30</f>
        <v>0</v>
      </c>
      <c r="F12" s="163">
        <f>'SO 6423'!V30</f>
        <v>6.36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61" t="s">
        <v>71</v>
      </c>
      <c r="B13" s="162">
        <f>'SO 6423'!L34</f>
        <v>0</v>
      </c>
      <c r="C13" s="162">
        <f>'SO 6423'!M34</f>
        <v>0</v>
      </c>
      <c r="D13" s="162">
        <f>'SO 6423'!I34</f>
        <v>0</v>
      </c>
      <c r="E13" s="163">
        <f>'SO 6423'!S34</f>
        <v>0</v>
      </c>
      <c r="F13" s="163">
        <f>'SO 6423'!V34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2" t="s">
        <v>68</v>
      </c>
      <c r="B14" s="164">
        <f>'SO 6423'!L36</f>
        <v>0</v>
      </c>
      <c r="C14" s="164">
        <f>'SO 6423'!M36</f>
        <v>0</v>
      </c>
      <c r="D14" s="164">
        <f>'SO 6423'!I36</f>
        <v>0</v>
      </c>
      <c r="E14" s="165">
        <f>'SO 6423'!S36</f>
        <v>0.54</v>
      </c>
      <c r="F14" s="165">
        <f>'SO 6423'!V36</f>
        <v>6.36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"/>
      <c r="B15" s="154"/>
      <c r="C15" s="154"/>
      <c r="D15" s="154"/>
      <c r="E15" s="153"/>
      <c r="F15" s="153"/>
    </row>
    <row r="16" spans="1:26" x14ac:dyDescent="0.25">
      <c r="A16" s="2" t="s">
        <v>72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61" t="s">
        <v>73</v>
      </c>
      <c r="B17" s="162">
        <f>'SO 6423'!L41</f>
        <v>0</v>
      </c>
      <c r="C17" s="162">
        <f>'SO 6423'!M41</f>
        <v>0</v>
      </c>
      <c r="D17" s="162">
        <f>'SO 6423'!I41</f>
        <v>0</v>
      </c>
      <c r="E17" s="163">
        <f>'SO 6423'!S41</f>
        <v>0.26</v>
      </c>
      <c r="F17" s="163">
        <f>'SO 6423'!V41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61" t="s">
        <v>74</v>
      </c>
      <c r="B18" s="162">
        <f>'SO 6423'!L46</f>
        <v>0</v>
      </c>
      <c r="C18" s="162">
        <f>'SO 6423'!M46</f>
        <v>0</v>
      </c>
      <c r="D18" s="162">
        <f>'SO 6423'!I46</f>
        <v>0</v>
      </c>
      <c r="E18" s="163">
        <f>'SO 6423'!S46</f>
        <v>0.03</v>
      </c>
      <c r="F18" s="163">
        <f>'SO 6423'!V46</f>
        <v>0.44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61" t="s">
        <v>75</v>
      </c>
      <c r="B19" s="162">
        <f>'SO 6423'!L51</f>
        <v>0</v>
      </c>
      <c r="C19" s="162">
        <f>'SO 6423'!M51</f>
        <v>0</v>
      </c>
      <c r="D19" s="162">
        <f>'SO 6423'!I51</f>
        <v>0</v>
      </c>
      <c r="E19" s="163">
        <f>'SO 6423'!S51</f>
        <v>0.31</v>
      </c>
      <c r="F19" s="163">
        <f>'SO 6423'!V51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61" t="s">
        <v>76</v>
      </c>
      <c r="B20" s="162">
        <f>'SO 6423'!L56</f>
        <v>0</v>
      </c>
      <c r="C20" s="162">
        <f>'SO 6423'!M56</f>
        <v>0</v>
      </c>
      <c r="D20" s="162">
        <f>'SO 6423'!I56</f>
        <v>0</v>
      </c>
      <c r="E20" s="163">
        <f>'SO 6423'!S56</f>
        <v>0.23</v>
      </c>
      <c r="F20" s="163">
        <f>'SO 6423'!V56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61" t="s">
        <v>77</v>
      </c>
      <c r="B21" s="162">
        <f>'SO 6423'!L60</f>
        <v>0</v>
      </c>
      <c r="C21" s="162">
        <f>'SO 6423'!M60</f>
        <v>0</v>
      </c>
      <c r="D21" s="162">
        <f>'SO 6423'!I60</f>
        <v>0</v>
      </c>
      <c r="E21" s="163">
        <f>'SO 6423'!S60</f>
        <v>0.04</v>
      </c>
      <c r="F21" s="163">
        <f>'SO 6423'!V60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2" t="s">
        <v>72</v>
      </c>
      <c r="B22" s="164">
        <f>'SO 6423'!L62</f>
        <v>0</v>
      </c>
      <c r="C22" s="164">
        <f>'SO 6423'!M62</f>
        <v>0</v>
      </c>
      <c r="D22" s="164">
        <f>'SO 6423'!I62</f>
        <v>0</v>
      </c>
      <c r="E22" s="165">
        <f>'SO 6423'!S62</f>
        <v>0.86</v>
      </c>
      <c r="F22" s="165">
        <f>'SO 6423'!V62</f>
        <v>0.44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"/>
      <c r="B23" s="154"/>
      <c r="C23" s="154"/>
      <c r="D23" s="154"/>
      <c r="E23" s="153"/>
      <c r="F23" s="153"/>
    </row>
    <row r="24" spans="1:26" x14ac:dyDescent="0.25">
      <c r="A24" s="2" t="s">
        <v>78</v>
      </c>
      <c r="B24" s="164">
        <f>'SO 6423'!L63</f>
        <v>0</v>
      </c>
      <c r="C24" s="164">
        <f>'SO 6423'!M63</f>
        <v>0</v>
      </c>
      <c r="D24" s="164">
        <f>'SO 6423'!I63</f>
        <v>0</v>
      </c>
      <c r="E24" s="165">
        <f>'SO 6423'!S63</f>
        <v>1.4</v>
      </c>
      <c r="F24" s="165">
        <f>'SO 6423'!V63</f>
        <v>6.8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"/>
      <c r="B25" s="154"/>
      <c r="C25" s="154"/>
      <c r="D25" s="154"/>
      <c r="E25" s="153"/>
      <c r="F25" s="153"/>
    </row>
    <row r="26" spans="1:26" x14ac:dyDescent="0.25">
      <c r="A26" s="1"/>
      <c r="B26" s="154"/>
      <c r="C26" s="154"/>
      <c r="D26" s="154"/>
      <c r="E26" s="153"/>
      <c r="F26" s="153"/>
    </row>
    <row r="27" spans="1:26" x14ac:dyDescent="0.25">
      <c r="A27" s="1"/>
      <c r="B27" s="154"/>
      <c r="C27" s="154"/>
      <c r="D27" s="154"/>
      <c r="E27" s="153"/>
      <c r="F27" s="153"/>
    </row>
    <row r="28" spans="1:26" x14ac:dyDescent="0.25">
      <c r="A28" s="1"/>
      <c r="B28" s="154"/>
      <c r="C28" s="154"/>
      <c r="D28" s="154"/>
      <c r="E28" s="153"/>
      <c r="F28" s="153"/>
    </row>
    <row r="29" spans="1:26" x14ac:dyDescent="0.25">
      <c r="A29" s="1"/>
      <c r="B29" s="154"/>
      <c r="C29" s="154"/>
      <c r="D29" s="154"/>
      <c r="E29" s="153"/>
      <c r="F29" s="153"/>
    </row>
    <row r="30" spans="1:26" x14ac:dyDescent="0.25">
      <c r="A30" s="1"/>
      <c r="B30" s="154"/>
      <c r="C30" s="154"/>
      <c r="D30" s="154"/>
      <c r="E30" s="153"/>
      <c r="F30" s="153"/>
    </row>
    <row r="31" spans="1:26" x14ac:dyDescent="0.25">
      <c r="A31" s="1"/>
      <c r="B31" s="154"/>
      <c r="C31" s="154"/>
      <c r="D31" s="154"/>
      <c r="E31" s="153"/>
      <c r="F31" s="153"/>
    </row>
    <row r="32" spans="1:26" x14ac:dyDescent="0.25">
      <c r="A32" s="1"/>
      <c r="B32" s="154"/>
      <c r="C32" s="154"/>
      <c r="D32" s="154"/>
      <c r="E32" s="153"/>
      <c r="F32" s="153"/>
    </row>
    <row r="33" spans="1:6" x14ac:dyDescent="0.25">
      <c r="A33" s="1"/>
      <c r="B33" s="154"/>
      <c r="C33" s="154"/>
      <c r="D33" s="154"/>
      <c r="E33" s="153"/>
      <c r="F33" s="153"/>
    </row>
    <row r="34" spans="1:6" x14ac:dyDescent="0.25">
      <c r="A34" s="1"/>
      <c r="B34" s="154"/>
      <c r="C34" s="154"/>
      <c r="D34" s="154"/>
      <c r="E34" s="153"/>
      <c r="F34" s="153"/>
    </row>
    <row r="35" spans="1:6" x14ac:dyDescent="0.25">
      <c r="A35" s="1"/>
      <c r="B35" s="154"/>
      <c r="C35" s="154"/>
      <c r="D35" s="154"/>
      <c r="E35" s="153"/>
      <c r="F35" s="153"/>
    </row>
    <row r="36" spans="1:6" x14ac:dyDescent="0.25">
      <c r="A36" s="1"/>
      <c r="B36" s="154"/>
      <c r="C36" s="154"/>
      <c r="D36" s="154"/>
      <c r="E36" s="153"/>
      <c r="F36" s="153"/>
    </row>
    <row r="37" spans="1:6" x14ac:dyDescent="0.25">
      <c r="A37" s="1"/>
      <c r="B37" s="154"/>
      <c r="C37" s="154"/>
      <c r="D37" s="154"/>
      <c r="E37" s="153"/>
      <c r="F37" s="153"/>
    </row>
    <row r="38" spans="1:6" x14ac:dyDescent="0.25">
      <c r="A38" s="1"/>
      <c r="B38" s="154"/>
      <c r="C38" s="154"/>
      <c r="D38" s="154"/>
      <c r="E38" s="153"/>
      <c r="F38" s="153"/>
    </row>
    <row r="39" spans="1:6" x14ac:dyDescent="0.25">
      <c r="A39" s="1"/>
      <c r="B39" s="154"/>
      <c r="C39" s="154"/>
      <c r="D39" s="154"/>
      <c r="E39" s="153"/>
      <c r="F39" s="153"/>
    </row>
    <row r="40" spans="1:6" x14ac:dyDescent="0.25">
      <c r="A40" s="1"/>
      <c r="B40" s="154"/>
      <c r="C40" s="154"/>
      <c r="D40" s="154"/>
      <c r="E40" s="153"/>
      <c r="F40" s="153"/>
    </row>
    <row r="41" spans="1:6" x14ac:dyDescent="0.25">
      <c r="A41" s="1"/>
      <c r="B41" s="154"/>
      <c r="C41" s="154"/>
      <c r="D41" s="154"/>
      <c r="E41" s="153"/>
      <c r="F41" s="153"/>
    </row>
    <row r="42" spans="1:6" x14ac:dyDescent="0.25">
      <c r="A42" s="1"/>
      <c r="B42" s="154"/>
      <c r="C42" s="154"/>
      <c r="D42" s="154"/>
      <c r="E42" s="153"/>
      <c r="F42" s="153"/>
    </row>
    <row r="43" spans="1:6" x14ac:dyDescent="0.25">
      <c r="A43" s="1"/>
      <c r="B43" s="154"/>
      <c r="C43" s="154"/>
      <c r="D43" s="154"/>
      <c r="E43" s="153"/>
      <c r="F43" s="153"/>
    </row>
    <row r="44" spans="1:6" x14ac:dyDescent="0.25">
      <c r="A44" s="1"/>
      <c r="B44" s="154"/>
      <c r="C44" s="154"/>
      <c r="D44" s="154"/>
      <c r="E44" s="153"/>
      <c r="F44" s="153"/>
    </row>
    <row r="45" spans="1:6" x14ac:dyDescent="0.25">
      <c r="A45" s="1"/>
      <c r="B45" s="154"/>
      <c r="C45" s="154"/>
      <c r="D45" s="154"/>
      <c r="E45" s="153"/>
      <c r="F45" s="153"/>
    </row>
    <row r="46" spans="1:6" x14ac:dyDescent="0.25">
      <c r="A46" s="1"/>
      <c r="B46" s="154"/>
      <c r="C46" s="154"/>
      <c r="D46" s="154"/>
      <c r="E46" s="153"/>
      <c r="F46" s="153"/>
    </row>
    <row r="47" spans="1:6" x14ac:dyDescent="0.25">
      <c r="A47" s="1"/>
      <c r="B47" s="154"/>
      <c r="C47" s="154"/>
      <c r="D47" s="154"/>
      <c r="E47" s="153"/>
      <c r="F47" s="153"/>
    </row>
    <row r="48" spans="1:6" x14ac:dyDescent="0.25">
      <c r="A48" s="1"/>
      <c r="B48" s="154"/>
      <c r="C48" s="154"/>
      <c r="D48" s="154"/>
      <c r="E48" s="153"/>
      <c r="F48" s="153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2015-794E-46BD-90C8-F9D876E294E3}">
  <dimension ref="A1:Z63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hidden="1" customWidth="1"/>
    <col min="2" max="2" width="0" hidden="1" customWidth="1"/>
    <col min="3" max="3" width="12.7109375" customWidth="1"/>
    <col min="4" max="4" width="43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2"/>
      <c r="B1" s="12"/>
      <c r="C1" s="171" t="s">
        <v>21</v>
      </c>
      <c r="D1" s="169"/>
      <c r="E1" s="169"/>
      <c r="F1" s="169"/>
      <c r="G1" s="169"/>
      <c r="H1" s="170"/>
      <c r="I1" s="172" t="s">
        <v>18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2"/>
      <c r="B2" s="12"/>
      <c r="C2" s="171" t="s">
        <v>22</v>
      </c>
      <c r="D2" s="169"/>
      <c r="E2" s="169"/>
      <c r="F2" s="169"/>
      <c r="G2" s="169"/>
      <c r="H2" s="170"/>
      <c r="I2" s="172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2"/>
      <c r="B3" s="12"/>
      <c r="C3" s="171" t="s">
        <v>23</v>
      </c>
      <c r="D3" s="169"/>
      <c r="E3" s="169"/>
      <c r="F3" s="169"/>
      <c r="G3" s="169"/>
      <c r="H3" s="170"/>
      <c r="I3" s="172" t="s">
        <v>89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3"/>
      <c r="C4" s="5" t="s">
        <v>90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3"/>
      <c r="C5" s="173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4"/>
      <c r="B7" s="14"/>
      <c r="C7" s="15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 x14ac:dyDescent="0.25">
      <c r="A8" s="175" t="s">
        <v>79</v>
      </c>
      <c r="B8" s="175" t="s">
        <v>80</v>
      </c>
      <c r="C8" s="175" t="s">
        <v>81</v>
      </c>
      <c r="D8" s="175" t="s">
        <v>82</v>
      </c>
      <c r="E8" s="175" t="s">
        <v>83</v>
      </c>
      <c r="F8" s="175" t="s">
        <v>84</v>
      </c>
      <c r="G8" s="175" t="s">
        <v>57</v>
      </c>
      <c r="H8" s="175" t="s">
        <v>58</v>
      </c>
      <c r="I8" s="175" t="s">
        <v>85</v>
      </c>
      <c r="J8" s="175"/>
      <c r="K8" s="175"/>
      <c r="L8" s="175"/>
      <c r="M8" s="175"/>
      <c r="N8" s="175"/>
      <c r="O8" s="175"/>
      <c r="P8" s="175" t="s">
        <v>86</v>
      </c>
      <c r="Q8" s="167"/>
      <c r="R8" s="167"/>
      <c r="S8" s="175" t="s">
        <v>87</v>
      </c>
      <c r="T8" s="168"/>
      <c r="U8" s="168"/>
      <c r="V8" s="175" t="s">
        <v>88</v>
      </c>
      <c r="W8" s="166"/>
      <c r="X8" s="166"/>
      <c r="Y8" s="166"/>
      <c r="Z8" s="166"/>
    </row>
    <row r="9" spans="1:26" x14ac:dyDescent="0.25">
      <c r="A9" s="155"/>
      <c r="B9" s="155"/>
      <c r="C9" s="176"/>
      <c r="D9" s="159" t="s">
        <v>68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 x14ac:dyDescent="0.25">
      <c r="A10" s="161"/>
      <c r="B10" s="161"/>
      <c r="C10" s="179">
        <v>6</v>
      </c>
      <c r="D10" s="179" t="s">
        <v>69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 x14ac:dyDescent="0.25">
      <c r="A11" s="185"/>
      <c r="B11" s="180" t="s">
        <v>91</v>
      </c>
      <c r="C11" s="186" t="s">
        <v>92</v>
      </c>
      <c r="D11" s="180" t="s">
        <v>93</v>
      </c>
      <c r="E11" s="180" t="s">
        <v>94</v>
      </c>
      <c r="F11" s="181">
        <v>90.93</v>
      </c>
      <c r="G11" s="187"/>
      <c r="H11" s="187"/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8">
        <v>4.2000000000000002E-4</v>
      </c>
      <c r="Q11" s="188"/>
      <c r="R11" s="188">
        <v>4.2000000000000002E-4</v>
      </c>
      <c r="S11" s="183">
        <f>ROUND(F11*(P11),3)</f>
        <v>3.7999999999999999E-2</v>
      </c>
      <c r="T11" s="184"/>
      <c r="U11" s="184"/>
      <c r="V11" s="188"/>
      <c r="Z11">
        <v>0</v>
      </c>
    </row>
    <row r="12" spans="1:26" ht="24.95" customHeight="1" x14ac:dyDescent="0.25">
      <c r="A12" s="185"/>
      <c r="B12" s="180" t="s">
        <v>91</v>
      </c>
      <c r="C12" s="186" t="s">
        <v>95</v>
      </c>
      <c r="D12" s="180" t="s">
        <v>96</v>
      </c>
      <c r="E12" s="180" t="s">
        <v>94</v>
      </c>
      <c r="F12" s="181">
        <v>90.93</v>
      </c>
      <c r="G12" s="187"/>
      <c r="H12" s="187"/>
      <c r="I12" s="182">
        <f>ROUND(F12*(G12+H12),2)</f>
        <v>0</v>
      </c>
      <c r="J12" s="180">
        <f>ROUND(F12*(N12),2)</f>
        <v>0</v>
      </c>
      <c r="K12" s="183">
        <f>ROUND(F12*(O12),2)</f>
        <v>0</v>
      </c>
      <c r="L12" s="183">
        <f>ROUND(F12*(G12),2)</f>
        <v>0</v>
      </c>
      <c r="M12" s="183">
        <f>ROUND(F12*(H12),2)</f>
        <v>0</v>
      </c>
      <c r="N12" s="183">
        <v>0</v>
      </c>
      <c r="O12" s="183"/>
      <c r="P12" s="188">
        <v>1.9599999999999999E-3</v>
      </c>
      <c r="Q12" s="188"/>
      <c r="R12" s="188">
        <v>1.9599999999999999E-3</v>
      </c>
      <c r="S12" s="183">
        <f>ROUND(F12*(P12),3)</f>
        <v>0.17799999999999999</v>
      </c>
      <c r="T12" s="184"/>
      <c r="U12" s="184"/>
      <c r="V12" s="188"/>
      <c r="Z12">
        <v>0</v>
      </c>
    </row>
    <row r="13" spans="1:26" ht="35.1" customHeight="1" x14ac:dyDescent="0.25">
      <c r="A13" s="185"/>
      <c r="B13" s="180" t="s">
        <v>91</v>
      </c>
      <c r="C13" s="186" t="s">
        <v>97</v>
      </c>
      <c r="D13" s="180" t="s">
        <v>98</v>
      </c>
      <c r="E13" s="180" t="s">
        <v>94</v>
      </c>
      <c r="F13" s="181">
        <v>90.93</v>
      </c>
      <c r="G13" s="187"/>
      <c r="H13" s="187"/>
      <c r="I13" s="182">
        <f>ROUND(F13*(G13+H13),2)</f>
        <v>0</v>
      </c>
      <c r="J13" s="180">
        <f>ROUND(F13*(N13),2)</f>
        <v>0</v>
      </c>
      <c r="K13" s="183">
        <f>ROUND(F13*(O13),2)</f>
        <v>0</v>
      </c>
      <c r="L13" s="183">
        <f>ROUND(F13*(G13),2)</f>
        <v>0</v>
      </c>
      <c r="M13" s="183">
        <f>ROUND(F13*(H13),2)</f>
        <v>0</v>
      </c>
      <c r="N13" s="183">
        <v>0</v>
      </c>
      <c r="O13" s="183"/>
      <c r="P13" s="188">
        <v>2.2000000000000001E-4</v>
      </c>
      <c r="Q13" s="188"/>
      <c r="R13" s="188">
        <v>2.2000000000000001E-4</v>
      </c>
      <c r="S13" s="183">
        <f>ROUND(F13*(P13),3)</f>
        <v>0.02</v>
      </c>
      <c r="T13" s="184"/>
      <c r="U13" s="184"/>
      <c r="V13" s="188"/>
      <c r="Z13">
        <v>0</v>
      </c>
    </row>
    <row r="14" spans="1:26" ht="24.95" customHeight="1" x14ac:dyDescent="0.25">
      <c r="A14" s="185"/>
      <c r="B14" s="180" t="s">
        <v>91</v>
      </c>
      <c r="C14" s="186" t="s">
        <v>99</v>
      </c>
      <c r="D14" s="180" t="s">
        <v>100</v>
      </c>
      <c r="E14" s="180" t="s">
        <v>101</v>
      </c>
      <c r="F14" s="181">
        <v>90.93</v>
      </c>
      <c r="G14" s="187"/>
      <c r="H14" s="187"/>
      <c r="I14" s="182">
        <f>ROUND(F14*(G14+H14),2)</f>
        <v>0</v>
      </c>
      <c r="J14" s="180">
        <f>ROUND(F14*(N14),2)</f>
        <v>0</v>
      </c>
      <c r="K14" s="183">
        <f>ROUND(F14*(O14),2)</f>
        <v>0</v>
      </c>
      <c r="L14" s="183">
        <f>ROUND(F14*(G14),2)</f>
        <v>0</v>
      </c>
      <c r="M14" s="183">
        <f>ROUND(F14*(H14),2)</f>
        <v>0</v>
      </c>
      <c r="N14" s="183">
        <v>0</v>
      </c>
      <c r="O14" s="183"/>
      <c r="P14" s="188">
        <v>2.9642000000000002E-3</v>
      </c>
      <c r="Q14" s="188"/>
      <c r="R14" s="188">
        <v>2.9642000000000002E-3</v>
      </c>
      <c r="S14" s="183">
        <f>ROUND(F14*(P14),3)</f>
        <v>0.27</v>
      </c>
      <c r="T14" s="184"/>
      <c r="U14" s="184"/>
      <c r="V14" s="188"/>
      <c r="Z14">
        <v>0</v>
      </c>
    </row>
    <row r="15" spans="1:26" ht="24.95" customHeight="1" x14ac:dyDescent="0.25">
      <c r="A15" s="185"/>
      <c r="B15" s="180" t="s">
        <v>91</v>
      </c>
      <c r="C15" s="186" t="s">
        <v>102</v>
      </c>
      <c r="D15" s="180" t="s">
        <v>103</v>
      </c>
      <c r="E15" s="180" t="s">
        <v>104</v>
      </c>
      <c r="F15" s="181">
        <v>1</v>
      </c>
      <c r="G15" s="187"/>
      <c r="H15" s="187"/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8">
        <v>9.1699999999999993E-3</v>
      </c>
      <c r="Q15" s="188"/>
      <c r="R15" s="188">
        <v>9.1699999999999993E-3</v>
      </c>
      <c r="S15" s="183">
        <f>ROUND(F15*(P15),3)</f>
        <v>8.9999999999999993E-3</v>
      </c>
      <c r="T15" s="184"/>
      <c r="U15" s="184"/>
      <c r="V15" s="188"/>
      <c r="Z15">
        <v>0</v>
      </c>
    </row>
    <row r="16" spans="1:26" ht="24.95" customHeight="1" x14ac:dyDescent="0.25">
      <c r="A16" s="194"/>
      <c r="B16" s="189" t="s">
        <v>105</v>
      </c>
      <c r="C16" s="195" t="s">
        <v>106</v>
      </c>
      <c r="D16" s="189" t="s">
        <v>107</v>
      </c>
      <c r="E16" s="189" t="s">
        <v>104</v>
      </c>
      <c r="F16" s="190">
        <v>1</v>
      </c>
      <c r="G16" s="196"/>
      <c r="H16" s="196"/>
      <c r="I16" s="191">
        <f>ROUND(F16*(G16+H16),2)</f>
        <v>0</v>
      </c>
      <c r="J16" s="189">
        <f>ROUND(F16*(N16),2)</f>
        <v>0</v>
      </c>
      <c r="K16" s="192">
        <f>ROUND(F16*(O16),2)</f>
        <v>0</v>
      </c>
      <c r="L16" s="192">
        <f>ROUND(F16*(G16),2)</f>
        <v>0</v>
      </c>
      <c r="M16" s="192">
        <f>ROUND(F16*(H16),2)</f>
        <v>0</v>
      </c>
      <c r="N16" s="192">
        <v>0</v>
      </c>
      <c r="O16" s="192"/>
      <c r="P16" s="197">
        <v>2.53E-2</v>
      </c>
      <c r="Q16" s="197"/>
      <c r="R16" s="197">
        <v>2.53E-2</v>
      </c>
      <c r="S16" s="192">
        <f>ROUND(F16*(P16),3)</f>
        <v>2.5000000000000001E-2</v>
      </c>
      <c r="T16" s="193"/>
      <c r="U16" s="193"/>
      <c r="V16" s="197"/>
      <c r="Z16">
        <v>0</v>
      </c>
    </row>
    <row r="17" spans="1:26" x14ac:dyDescent="0.25">
      <c r="A17" s="161"/>
      <c r="B17" s="161"/>
      <c r="C17" s="179">
        <v>6</v>
      </c>
      <c r="D17" s="179" t="s">
        <v>69</v>
      </c>
      <c r="E17" s="161"/>
      <c r="F17" s="178"/>
      <c r="G17" s="164">
        <f>ROUND((SUM(L10:L16))/1,2)</f>
        <v>0</v>
      </c>
      <c r="H17" s="164">
        <f>ROUND((SUM(M10:M16))/1,2)</f>
        <v>0</v>
      </c>
      <c r="I17" s="164">
        <f>ROUND((SUM(I10:I16))/1,2)</f>
        <v>0</v>
      </c>
      <c r="J17" s="161"/>
      <c r="K17" s="161"/>
      <c r="L17" s="161">
        <f>ROUND((SUM(L10:L16))/1,2)</f>
        <v>0</v>
      </c>
      <c r="M17" s="161">
        <f>ROUND((SUM(M10:M16))/1,2)</f>
        <v>0</v>
      </c>
      <c r="N17" s="161"/>
      <c r="O17" s="161"/>
      <c r="P17" s="198"/>
      <c r="Q17" s="161"/>
      <c r="R17" s="161"/>
      <c r="S17" s="198">
        <f>ROUND((SUM(S10:S16))/1,2)</f>
        <v>0.54</v>
      </c>
      <c r="T17" s="158"/>
      <c r="U17" s="158"/>
      <c r="V17" s="2">
        <f>ROUND((SUM(V10:V16))/1,2)</f>
        <v>0</v>
      </c>
      <c r="W17" s="158"/>
      <c r="X17" s="158"/>
      <c r="Y17" s="158"/>
      <c r="Z17" s="158"/>
    </row>
    <row r="18" spans="1:26" x14ac:dyDescent="0.25">
      <c r="A18" s="1"/>
      <c r="B18" s="1"/>
      <c r="C18" s="1"/>
      <c r="D18" s="1"/>
      <c r="E18" s="1"/>
      <c r="F18" s="174"/>
      <c r="G18" s="154"/>
      <c r="H18" s="154"/>
      <c r="I18" s="154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161"/>
      <c r="B19" s="161"/>
      <c r="C19" s="179">
        <v>9</v>
      </c>
      <c r="D19" s="179" t="s">
        <v>70</v>
      </c>
      <c r="E19" s="161"/>
      <c r="F19" s="178"/>
      <c r="G19" s="162"/>
      <c r="H19" s="162"/>
      <c r="I19" s="162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58"/>
      <c r="U19" s="158"/>
      <c r="V19" s="161"/>
      <c r="W19" s="158"/>
      <c r="X19" s="158"/>
      <c r="Y19" s="158"/>
      <c r="Z19" s="158"/>
    </row>
    <row r="20" spans="1:26" ht="24.95" customHeight="1" x14ac:dyDescent="0.25">
      <c r="A20" s="185"/>
      <c r="B20" s="180" t="s">
        <v>108</v>
      </c>
      <c r="C20" s="186" t="s">
        <v>109</v>
      </c>
      <c r="D20" s="180" t="s">
        <v>110</v>
      </c>
      <c r="E20" s="180" t="s">
        <v>94</v>
      </c>
      <c r="F20" s="181">
        <v>6</v>
      </c>
      <c r="G20" s="187"/>
      <c r="H20" s="187"/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8"/>
      <c r="Q20" s="188"/>
      <c r="R20" s="188"/>
      <c r="S20" s="183">
        <f>ROUND(F20*(P20),3)</f>
        <v>0</v>
      </c>
      <c r="T20" s="184"/>
      <c r="U20" s="184"/>
      <c r="V20" s="188">
        <f>ROUND(F20*(X20),3)</f>
        <v>0.49199999999999999</v>
      </c>
      <c r="X20">
        <v>8.2000000000000003E-2</v>
      </c>
      <c r="Z20">
        <v>0</v>
      </c>
    </row>
    <row r="21" spans="1:26" ht="24.95" customHeight="1" x14ac:dyDescent="0.25">
      <c r="A21" s="185"/>
      <c r="B21" s="180" t="s">
        <v>108</v>
      </c>
      <c r="C21" s="186" t="s">
        <v>111</v>
      </c>
      <c r="D21" s="180" t="s">
        <v>112</v>
      </c>
      <c r="E21" s="180" t="s">
        <v>104</v>
      </c>
      <c r="F21" s="181">
        <v>2</v>
      </c>
      <c r="G21" s="187"/>
      <c r="H21" s="187"/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8"/>
      <c r="Q21" s="188"/>
      <c r="R21" s="188"/>
      <c r="S21" s="183">
        <f>ROUND(F21*(P21),3)</f>
        <v>0</v>
      </c>
      <c r="T21" s="184"/>
      <c r="U21" s="184"/>
      <c r="V21" s="188"/>
      <c r="Z21">
        <v>0</v>
      </c>
    </row>
    <row r="22" spans="1:26" ht="24.95" customHeight="1" x14ac:dyDescent="0.25">
      <c r="A22" s="185"/>
      <c r="B22" s="180" t="s">
        <v>108</v>
      </c>
      <c r="C22" s="186" t="s">
        <v>113</v>
      </c>
      <c r="D22" s="180" t="s">
        <v>114</v>
      </c>
      <c r="E22" s="180" t="s">
        <v>94</v>
      </c>
      <c r="F22" s="181">
        <v>29.27</v>
      </c>
      <c r="G22" s="187"/>
      <c r="H22" s="187"/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8"/>
      <c r="Q22" s="188"/>
      <c r="R22" s="188"/>
      <c r="S22" s="183">
        <f>ROUND(F22*(P22),3)</f>
        <v>0</v>
      </c>
      <c r="T22" s="184"/>
      <c r="U22" s="184"/>
      <c r="V22" s="188">
        <f>ROUND(F22*(X22),3)</f>
        <v>2.5760000000000001</v>
      </c>
      <c r="X22">
        <v>8.7999999999999995E-2</v>
      </c>
      <c r="Z22">
        <v>0</v>
      </c>
    </row>
    <row r="23" spans="1:26" ht="24.95" customHeight="1" x14ac:dyDescent="0.25">
      <c r="A23" s="185"/>
      <c r="B23" s="180" t="s">
        <v>108</v>
      </c>
      <c r="C23" s="186" t="s">
        <v>115</v>
      </c>
      <c r="D23" s="180" t="s">
        <v>116</v>
      </c>
      <c r="E23" s="180" t="s">
        <v>94</v>
      </c>
      <c r="F23" s="181">
        <v>43.9</v>
      </c>
      <c r="G23" s="187"/>
      <c r="H23" s="187"/>
      <c r="I23" s="182">
        <f>ROUND(F23*(G23+H23),2)</f>
        <v>0</v>
      </c>
      <c r="J23" s="180">
        <f>ROUND(F23*(N23),2)</f>
        <v>0</v>
      </c>
      <c r="K23" s="183">
        <f>ROUND(F23*(O23),2)</f>
        <v>0</v>
      </c>
      <c r="L23" s="183">
        <f>ROUND(F23*(G23),2)</f>
        <v>0</v>
      </c>
      <c r="M23" s="183">
        <f>ROUND(F23*(H23),2)</f>
        <v>0</v>
      </c>
      <c r="N23" s="183">
        <v>0</v>
      </c>
      <c r="O23" s="183"/>
      <c r="P23" s="188"/>
      <c r="Q23" s="188"/>
      <c r="R23" s="188"/>
      <c r="S23" s="183">
        <f>ROUND(F23*(P23),3)</f>
        <v>0</v>
      </c>
      <c r="T23" s="184"/>
      <c r="U23" s="184"/>
      <c r="V23" s="188">
        <f>ROUND(F23*(X23),3)</f>
        <v>3.2930000000000001</v>
      </c>
      <c r="X23">
        <v>7.4999999999999997E-2</v>
      </c>
      <c r="Z23">
        <v>0</v>
      </c>
    </row>
    <row r="24" spans="1:26" ht="24.95" customHeight="1" x14ac:dyDescent="0.25">
      <c r="A24" s="185"/>
      <c r="B24" s="180" t="s">
        <v>108</v>
      </c>
      <c r="C24" s="186" t="s">
        <v>117</v>
      </c>
      <c r="D24" s="180" t="s">
        <v>118</v>
      </c>
      <c r="E24" s="180" t="s">
        <v>119</v>
      </c>
      <c r="F24" s="181">
        <v>6.7993100000000002</v>
      </c>
      <c r="G24" s="187"/>
      <c r="H24" s="187"/>
      <c r="I24" s="182">
        <f>ROUND(F24*(G24+H24),2)</f>
        <v>0</v>
      </c>
      <c r="J24" s="180">
        <f>ROUND(F24*(N24),2)</f>
        <v>0</v>
      </c>
      <c r="K24" s="183">
        <f>ROUND(F24*(O24),2)</f>
        <v>0</v>
      </c>
      <c r="L24" s="183">
        <f>ROUND(F24*(G24),2)</f>
        <v>0</v>
      </c>
      <c r="M24" s="183">
        <f>ROUND(F24*(H24),2)</f>
        <v>0</v>
      </c>
      <c r="N24" s="183">
        <v>0</v>
      </c>
      <c r="O24" s="183"/>
      <c r="P24" s="188"/>
      <c r="Q24" s="188"/>
      <c r="R24" s="188"/>
      <c r="S24" s="183">
        <f>ROUND(F24*(P24),3)</f>
        <v>0</v>
      </c>
      <c r="T24" s="184"/>
      <c r="U24" s="184"/>
      <c r="V24" s="188"/>
      <c r="Z24">
        <v>0</v>
      </c>
    </row>
    <row r="25" spans="1:26" ht="24.95" customHeight="1" x14ac:dyDescent="0.25">
      <c r="A25" s="185"/>
      <c r="B25" s="180" t="s">
        <v>108</v>
      </c>
      <c r="C25" s="186" t="s">
        <v>120</v>
      </c>
      <c r="D25" s="180" t="s">
        <v>121</v>
      </c>
      <c r="E25" s="180" t="s">
        <v>119</v>
      </c>
      <c r="F25" s="181">
        <v>6.7993100000000002</v>
      </c>
      <c r="G25" s="187"/>
      <c r="H25" s="187"/>
      <c r="I25" s="182">
        <f>ROUND(F25*(G25+H25),2)</f>
        <v>0</v>
      </c>
      <c r="J25" s="180">
        <f>ROUND(F25*(N25),2)</f>
        <v>0</v>
      </c>
      <c r="K25" s="183">
        <f>ROUND(F25*(O25),2)</f>
        <v>0</v>
      </c>
      <c r="L25" s="183">
        <f>ROUND(F25*(G25),2)</f>
        <v>0</v>
      </c>
      <c r="M25" s="183">
        <f>ROUND(F25*(H25),2)</f>
        <v>0</v>
      </c>
      <c r="N25" s="183">
        <v>0</v>
      </c>
      <c r="O25" s="183"/>
      <c r="P25" s="188"/>
      <c r="Q25" s="188"/>
      <c r="R25" s="188"/>
      <c r="S25" s="183">
        <f>ROUND(F25*(P25),3)</f>
        <v>0</v>
      </c>
      <c r="T25" s="184"/>
      <c r="U25" s="184"/>
      <c r="V25" s="188"/>
      <c r="Z25">
        <v>0</v>
      </c>
    </row>
    <row r="26" spans="1:26" ht="24.95" customHeight="1" x14ac:dyDescent="0.25">
      <c r="A26" s="185"/>
      <c r="B26" s="180" t="s">
        <v>108</v>
      </c>
      <c r="C26" s="186" t="s">
        <v>122</v>
      </c>
      <c r="D26" s="180" t="s">
        <v>123</v>
      </c>
      <c r="E26" s="180" t="s">
        <v>119</v>
      </c>
      <c r="F26" s="181">
        <v>6.7993100000000002</v>
      </c>
      <c r="G26" s="187"/>
      <c r="H26" s="187"/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8"/>
      <c r="Q26" s="188"/>
      <c r="R26" s="188"/>
      <c r="S26" s="183">
        <f>ROUND(F26*(P26),3)</f>
        <v>0</v>
      </c>
      <c r="T26" s="184"/>
      <c r="U26" s="184"/>
      <c r="V26" s="188"/>
      <c r="Z26">
        <v>0</v>
      </c>
    </row>
    <row r="27" spans="1:26" ht="24.95" customHeight="1" x14ac:dyDescent="0.25">
      <c r="A27" s="185"/>
      <c r="B27" s="180" t="s">
        <v>108</v>
      </c>
      <c r="C27" s="186" t="s">
        <v>124</v>
      </c>
      <c r="D27" s="180" t="s">
        <v>125</v>
      </c>
      <c r="E27" s="180" t="s">
        <v>119</v>
      </c>
      <c r="F27" s="181">
        <v>6.7993100000000002</v>
      </c>
      <c r="G27" s="187"/>
      <c r="H27" s="187"/>
      <c r="I27" s="182">
        <f>ROUND(F27*(G27+H27),2)</f>
        <v>0</v>
      </c>
      <c r="J27" s="180">
        <f>ROUND(F27*(N27),2)</f>
        <v>0</v>
      </c>
      <c r="K27" s="183">
        <f>ROUND(F27*(O27),2)</f>
        <v>0</v>
      </c>
      <c r="L27" s="183">
        <f>ROUND(F27*(G27),2)</f>
        <v>0</v>
      </c>
      <c r="M27" s="183">
        <f>ROUND(F27*(H27),2)</f>
        <v>0</v>
      </c>
      <c r="N27" s="183">
        <v>0</v>
      </c>
      <c r="O27" s="183"/>
      <c r="P27" s="188"/>
      <c r="Q27" s="188"/>
      <c r="R27" s="188"/>
      <c r="S27" s="183">
        <f>ROUND(F27*(P27),3)</f>
        <v>0</v>
      </c>
      <c r="T27" s="184"/>
      <c r="U27" s="184"/>
      <c r="V27" s="188"/>
      <c r="Z27">
        <v>0</v>
      </c>
    </row>
    <row r="28" spans="1:26" ht="35.1" customHeight="1" x14ac:dyDescent="0.25">
      <c r="A28" s="185"/>
      <c r="B28" s="180" t="s">
        <v>108</v>
      </c>
      <c r="C28" s="186" t="s">
        <v>126</v>
      </c>
      <c r="D28" s="180" t="s">
        <v>127</v>
      </c>
      <c r="E28" s="180" t="s">
        <v>119</v>
      </c>
      <c r="F28" s="181">
        <v>6.7993100000000002</v>
      </c>
      <c r="G28" s="187"/>
      <c r="H28" s="187"/>
      <c r="I28" s="182">
        <f>ROUND(F28*(G28+H28),2)</f>
        <v>0</v>
      </c>
      <c r="J28" s="180">
        <f>ROUND(F28*(N28),2)</f>
        <v>0</v>
      </c>
      <c r="K28" s="183">
        <f>ROUND(F28*(O28),2)</f>
        <v>0</v>
      </c>
      <c r="L28" s="183">
        <f>ROUND(F28*(G28),2)</f>
        <v>0</v>
      </c>
      <c r="M28" s="183">
        <f>ROUND(F28*(H28),2)</f>
        <v>0</v>
      </c>
      <c r="N28" s="183">
        <v>0</v>
      </c>
      <c r="O28" s="183"/>
      <c r="P28" s="188"/>
      <c r="Q28" s="188"/>
      <c r="R28" s="188"/>
      <c r="S28" s="183">
        <f>ROUND(F28*(P28),3)</f>
        <v>0</v>
      </c>
      <c r="T28" s="184"/>
      <c r="U28" s="184"/>
      <c r="V28" s="188"/>
      <c r="Z28">
        <v>0</v>
      </c>
    </row>
    <row r="29" spans="1:26" ht="24.95" customHeight="1" x14ac:dyDescent="0.25">
      <c r="A29" s="185"/>
      <c r="B29" s="180" t="s">
        <v>108</v>
      </c>
      <c r="C29" s="186" t="s">
        <v>128</v>
      </c>
      <c r="D29" s="180" t="s">
        <v>129</v>
      </c>
      <c r="E29" s="180" t="s">
        <v>104</v>
      </c>
      <c r="F29" s="181">
        <v>5</v>
      </c>
      <c r="G29" s="187"/>
      <c r="H29" s="187"/>
      <c r="I29" s="182">
        <f>ROUND(F29*(G29+H29),2)</f>
        <v>0</v>
      </c>
      <c r="J29" s="180">
        <f>ROUND(F29*(N29),2)</f>
        <v>0</v>
      </c>
      <c r="K29" s="183">
        <f>ROUND(F29*(O29),2)</f>
        <v>0</v>
      </c>
      <c r="L29" s="183">
        <f>ROUND(F29*(G29),2)</f>
        <v>0</v>
      </c>
      <c r="M29" s="183">
        <f>ROUND(F29*(H29),2)</f>
        <v>0</v>
      </c>
      <c r="N29" s="183">
        <v>0</v>
      </c>
      <c r="O29" s="183"/>
      <c r="P29" s="188"/>
      <c r="Q29" s="188"/>
      <c r="R29" s="188"/>
      <c r="S29" s="183">
        <f>ROUND(F29*(P29),3)</f>
        <v>0</v>
      </c>
      <c r="T29" s="184"/>
      <c r="U29" s="184"/>
      <c r="V29" s="188"/>
      <c r="Z29">
        <v>0</v>
      </c>
    </row>
    <row r="30" spans="1:26" x14ac:dyDescent="0.25">
      <c r="A30" s="161"/>
      <c r="B30" s="161"/>
      <c r="C30" s="179">
        <v>9</v>
      </c>
      <c r="D30" s="179" t="s">
        <v>70</v>
      </c>
      <c r="E30" s="161"/>
      <c r="F30" s="178"/>
      <c r="G30" s="164">
        <f>ROUND((SUM(L19:L29))/1,2)</f>
        <v>0</v>
      </c>
      <c r="H30" s="164">
        <f>ROUND((SUM(M19:M29))/1,2)</f>
        <v>0</v>
      </c>
      <c r="I30" s="164">
        <f>ROUND((SUM(I19:I29))/1,2)</f>
        <v>0</v>
      </c>
      <c r="J30" s="161"/>
      <c r="K30" s="161"/>
      <c r="L30" s="161">
        <f>ROUND((SUM(L19:L29))/1,2)</f>
        <v>0</v>
      </c>
      <c r="M30" s="161">
        <f>ROUND((SUM(M19:M29))/1,2)</f>
        <v>0</v>
      </c>
      <c r="N30" s="161"/>
      <c r="O30" s="161"/>
      <c r="P30" s="198"/>
      <c r="Q30" s="161"/>
      <c r="R30" s="161"/>
      <c r="S30" s="198">
        <f>ROUND((SUM(S19:S29))/1,2)</f>
        <v>0</v>
      </c>
      <c r="T30" s="158"/>
      <c r="U30" s="158"/>
      <c r="V30" s="2">
        <f>ROUND((SUM(V19:V29))/1,2)</f>
        <v>6.36</v>
      </c>
      <c r="W30" s="158"/>
      <c r="X30" s="158"/>
      <c r="Y30" s="158"/>
      <c r="Z30" s="158"/>
    </row>
    <row r="31" spans="1:26" x14ac:dyDescent="0.25">
      <c r="A31" s="1"/>
      <c r="B31" s="1"/>
      <c r="C31" s="1"/>
      <c r="D31" s="1"/>
      <c r="E31" s="1"/>
      <c r="F31" s="174"/>
      <c r="G31" s="154"/>
      <c r="H31" s="154"/>
      <c r="I31" s="15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61"/>
      <c r="B32" s="161"/>
      <c r="C32" s="179">
        <v>99</v>
      </c>
      <c r="D32" s="179" t="s">
        <v>71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95" customHeight="1" x14ac:dyDescent="0.25">
      <c r="A33" s="185"/>
      <c r="B33" s="180" t="s">
        <v>91</v>
      </c>
      <c r="C33" s="186" t="s">
        <v>130</v>
      </c>
      <c r="D33" s="180" t="s">
        <v>131</v>
      </c>
      <c r="E33" s="180" t="s">
        <v>119</v>
      </c>
      <c r="F33" s="181">
        <v>3.5</v>
      </c>
      <c r="G33" s="187"/>
      <c r="H33" s="187"/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8"/>
      <c r="Q33" s="188"/>
      <c r="R33" s="188"/>
      <c r="S33" s="183">
        <f>ROUND(F33*(P33),3)</f>
        <v>0</v>
      </c>
      <c r="T33" s="184"/>
      <c r="U33" s="184"/>
      <c r="V33" s="188"/>
      <c r="Z33">
        <v>0</v>
      </c>
    </row>
    <row r="34" spans="1:26" x14ac:dyDescent="0.25">
      <c r="A34" s="161"/>
      <c r="B34" s="161"/>
      <c r="C34" s="179">
        <v>99</v>
      </c>
      <c r="D34" s="179" t="s">
        <v>71</v>
      </c>
      <c r="E34" s="161"/>
      <c r="F34" s="178"/>
      <c r="G34" s="164">
        <f>ROUND((SUM(L32:L33))/1,2)</f>
        <v>0</v>
      </c>
      <c r="H34" s="164">
        <f>ROUND((SUM(M32:M33))/1,2)</f>
        <v>0</v>
      </c>
      <c r="I34" s="164">
        <f>ROUND((SUM(I32:I33))/1,2)</f>
        <v>0</v>
      </c>
      <c r="J34" s="161"/>
      <c r="K34" s="161"/>
      <c r="L34" s="161">
        <f>ROUND((SUM(L32:L33))/1,2)</f>
        <v>0</v>
      </c>
      <c r="M34" s="161">
        <f>ROUND((SUM(M32:M33))/1,2)</f>
        <v>0</v>
      </c>
      <c r="N34" s="161"/>
      <c r="O34" s="161"/>
      <c r="P34" s="198"/>
      <c r="Q34" s="161"/>
      <c r="R34" s="161"/>
      <c r="S34" s="198">
        <f>ROUND((SUM(S32:S33))/1,2)</f>
        <v>0</v>
      </c>
      <c r="T34" s="158"/>
      <c r="U34" s="158"/>
      <c r="V34" s="2">
        <f>ROUND((SUM(V32:V33))/1,2)</f>
        <v>0</v>
      </c>
      <c r="W34" s="158"/>
      <c r="X34" s="158"/>
      <c r="Y34" s="158"/>
      <c r="Z34" s="158"/>
    </row>
    <row r="35" spans="1:26" x14ac:dyDescent="0.25">
      <c r="A35" s="1"/>
      <c r="B35" s="1"/>
      <c r="C35" s="1"/>
      <c r="D35" s="1"/>
      <c r="E35" s="1"/>
      <c r="F35" s="174"/>
      <c r="G35" s="154"/>
      <c r="H35" s="154"/>
      <c r="I35" s="154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x14ac:dyDescent="0.25">
      <c r="A36" s="161"/>
      <c r="B36" s="161"/>
      <c r="C36" s="161"/>
      <c r="D36" s="2" t="s">
        <v>68</v>
      </c>
      <c r="E36" s="161"/>
      <c r="F36" s="178"/>
      <c r="G36" s="164">
        <f>ROUND((SUM(L9:L35))/2,2)</f>
        <v>0</v>
      </c>
      <c r="H36" s="164">
        <f>ROUND((SUM(M9:M35))/2,2)</f>
        <v>0</v>
      </c>
      <c r="I36" s="164">
        <f>ROUND((SUM(I9:I35))/2,2)</f>
        <v>0</v>
      </c>
      <c r="J36" s="162"/>
      <c r="K36" s="161"/>
      <c r="L36" s="162">
        <f>ROUND((SUM(L9:L35))/2,2)</f>
        <v>0</v>
      </c>
      <c r="M36" s="162">
        <f>ROUND((SUM(M9:M35))/2,2)</f>
        <v>0</v>
      </c>
      <c r="N36" s="161"/>
      <c r="O36" s="161"/>
      <c r="P36" s="198"/>
      <c r="Q36" s="161"/>
      <c r="R36" s="161"/>
      <c r="S36" s="198">
        <f>ROUND((SUM(S9:S35))/2,2)</f>
        <v>0.54</v>
      </c>
      <c r="T36" s="158"/>
      <c r="U36" s="158"/>
      <c r="V36" s="2">
        <f>ROUND((SUM(V9:V35))/2,2)</f>
        <v>6.36</v>
      </c>
    </row>
    <row r="37" spans="1:26" x14ac:dyDescent="0.25">
      <c r="A37" s="1"/>
      <c r="B37" s="1"/>
      <c r="C37" s="1"/>
      <c r="D37" s="1"/>
      <c r="E37" s="1"/>
      <c r="F37" s="174"/>
      <c r="G37" s="154"/>
      <c r="H37" s="154"/>
      <c r="I37" s="154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61"/>
      <c r="B38" s="161"/>
      <c r="C38" s="161"/>
      <c r="D38" s="2" t="s">
        <v>72</v>
      </c>
      <c r="E38" s="161"/>
      <c r="F38" s="178"/>
      <c r="G38" s="162"/>
      <c r="H38" s="162"/>
      <c r="I38" s="162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58"/>
      <c r="U38" s="158"/>
      <c r="V38" s="161"/>
      <c r="W38" s="158"/>
      <c r="X38" s="158"/>
      <c r="Y38" s="158"/>
      <c r="Z38" s="158"/>
    </row>
    <row r="39" spans="1:26" x14ac:dyDescent="0.25">
      <c r="A39" s="161"/>
      <c r="B39" s="161"/>
      <c r="C39" s="179">
        <v>763</v>
      </c>
      <c r="D39" s="179" t="s">
        <v>73</v>
      </c>
      <c r="E39" s="161"/>
      <c r="F39" s="178"/>
      <c r="G39" s="162"/>
      <c r="H39" s="162"/>
      <c r="I39" s="162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58"/>
      <c r="U39" s="158"/>
      <c r="V39" s="161"/>
      <c r="W39" s="158"/>
      <c r="X39" s="158"/>
      <c r="Y39" s="158"/>
      <c r="Z39" s="158"/>
    </row>
    <row r="40" spans="1:26" ht="24.95" customHeight="1" x14ac:dyDescent="0.25">
      <c r="A40" s="185"/>
      <c r="B40" s="180" t="s">
        <v>132</v>
      </c>
      <c r="C40" s="186" t="s">
        <v>133</v>
      </c>
      <c r="D40" s="180" t="s">
        <v>134</v>
      </c>
      <c r="E40" s="180" t="s">
        <v>94</v>
      </c>
      <c r="F40" s="181">
        <v>29.27</v>
      </c>
      <c r="G40" s="187"/>
      <c r="H40" s="187"/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8">
        <v>8.7023375000000007E-3</v>
      </c>
      <c r="Q40" s="188"/>
      <c r="R40" s="188">
        <v>8.7023375000000007E-3</v>
      </c>
      <c r="S40" s="183">
        <f>ROUND(F40*(P40),3)</f>
        <v>0.255</v>
      </c>
      <c r="T40" s="184"/>
      <c r="U40" s="184"/>
      <c r="V40" s="188"/>
      <c r="Z40">
        <v>0</v>
      </c>
    </row>
    <row r="41" spans="1:26" x14ac:dyDescent="0.25">
      <c r="A41" s="161"/>
      <c r="B41" s="161"/>
      <c r="C41" s="179">
        <v>763</v>
      </c>
      <c r="D41" s="179" t="s">
        <v>73</v>
      </c>
      <c r="E41" s="161"/>
      <c r="F41" s="178"/>
      <c r="G41" s="164">
        <f>ROUND((SUM(L39:L40))/1,2)</f>
        <v>0</v>
      </c>
      <c r="H41" s="164">
        <f>ROUND((SUM(M39:M40))/1,2)</f>
        <v>0</v>
      </c>
      <c r="I41" s="164">
        <f>ROUND((SUM(I39:I40))/1,2)</f>
        <v>0</v>
      </c>
      <c r="J41" s="161"/>
      <c r="K41" s="161"/>
      <c r="L41" s="161">
        <f>ROUND((SUM(L39:L40))/1,2)</f>
        <v>0</v>
      </c>
      <c r="M41" s="161">
        <f>ROUND((SUM(M39:M40))/1,2)</f>
        <v>0</v>
      </c>
      <c r="N41" s="161"/>
      <c r="O41" s="161"/>
      <c r="P41" s="198"/>
      <c r="Q41" s="161"/>
      <c r="R41" s="161"/>
      <c r="S41" s="198">
        <f>ROUND((SUM(S39:S40))/1,2)</f>
        <v>0.26</v>
      </c>
      <c r="T41" s="158"/>
      <c r="U41" s="158"/>
      <c r="V41" s="2">
        <f>ROUND((SUM(V39:V40))/1,2)</f>
        <v>0</v>
      </c>
      <c r="W41" s="158"/>
      <c r="X41" s="158"/>
      <c r="Y41" s="158"/>
      <c r="Z41" s="158"/>
    </row>
    <row r="42" spans="1:26" x14ac:dyDescent="0.25">
      <c r="A42" s="1"/>
      <c r="B42" s="1"/>
      <c r="C42" s="1"/>
      <c r="D42" s="1"/>
      <c r="E42" s="1"/>
      <c r="F42" s="174"/>
      <c r="G42" s="154"/>
      <c r="H42" s="154"/>
      <c r="I42" s="15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25">
      <c r="A43" s="161"/>
      <c r="B43" s="161"/>
      <c r="C43" s="179">
        <v>775</v>
      </c>
      <c r="D43" s="179" t="s">
        <v>74</v>
      </c>
      <c r="E43" s="161"/>
      <c r="F43" s="178"/>
      <c r="G43" s="162"/>
      <c r="H43" s="162"/>
      <c r="I43" s="162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58"/>
      <c r="U43" s="158"/>
      <c r="V43" s="161"/>
      <c r="W43" s="158"/>
      <c r="X43" s="158"/>
      <c r="Y43" s="158"/>
      <c r="Z43" s="158"/>
    </row>
    <row r="44" spans="1:26" ht="24.95" customHeight="1" x14ac:dyDescent="0.25">
      <c r="A44" s="185"/>
      <c r="B44" s="180" t="s">
        <v>135</v>
      </c>
      <c r="C44" s="186" t="s">
        <v>136</v>
      </c>
      <c r="D44" s="180" t="s">
        <v>137</v>
      </c>
      <c r="E44" s="180" t="s">
        <v>94</v>
      </c>
      <c r="F44" s="181">
        <v>29.27</v>
      </c>
      <c r="G44" s="187"/>
      <c r="H44" s="187"/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8"/>
      <c r="Q44" s="188"/>
      <c r="R44" s="188"/>
      <c r="S44" s="183">
        <f>ROUND(F44*(P44),3)</f>
        <v>0</v>
      </c>
      <c r="T44" s="184"/>
      <c r="U44" s="184"/>
      <c r="V44" s="188">
        <f>ROUND(F44*(X44),3)</f>
        <v>0.439</v>
      </c>
      <c r="X44">
        <v>1.4999999999999999E-2</v>
      </c>
      <c r="Z44">
        <v>0</v>
      </c>
    </row>
    <row r="45" spans="1:26" ht="24.95" customHeight="1" x14ac:dyDescent="0.25">
      <c r="A45" s="185"/>
      <c r="B45" s="180" t="s">
        <v>138</v>
      </c>
      <c r="C45" s="186" t="s">
        <v>139</v>
      </c>
      <c r="D45" s="180" t="s">
        <v>140</v>
      </c>
      <c r="E45" s="180" t="s">
        <v>94</v>
      </c>
      <c r="F45" s="181">
        <v>29.27</v>
      </c>
      <c r="G45" s="187"/>
      <c r="H45" s="187"/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8">
        <v>1.07E-3</v>
      </c>
      <c r="Q45" s="188"/>
      <c r="R45" s="188">
        <v>1.07E-3</v>
      </c>
      <c r="S45" s="183">
        <f>ROUND(F45*(P45),3)</f>
        <v>3.1E-2</v>
      </c>
      <c r="T45" s="184"/>
      <c r="U45" s="184"/>
      <c r="V45" s="188"/>
      <c r="Z45">
        <v>0</v>
      </c>
    </row>
    <row r="46" spans="1:26" x14ac:dyDescent="0.25">
      <c r="A46" s="161"/>
      <c r="B46" s="161"/>
      <c r="C46" s="179">
        <v>775</v>
      </c>
      <c r="D46" s="179" t="s">
        <v>74</v>
      </c>
      <c r="E46" s="161"/>
      <c r="F46" s="178"/>
      <c r="G46" s="164">
        <f>ROUND((SUM(L43:L45))/1,2)</f>
        <v>0</v>
      </c>
      <c r="H46" s="164">
        <f>ROUND((SUM(M43:M45))/1,2)</f>
        <v>0</v>
      </c>
      <c r="I46" s="164">
        <f>ROUND((SUM(I43:I45))/1,2)</f>
        <v>0</v>
      </c>
      <c r="J46" s="161"/>
      <c r="K46" s="161"/>
      <c r="L46" s="161">
        <f>ROUND((SUM(L43:L45))/1,2)</f>
        <v>0</v>
      </c>
      <c r="M46" s="161">
        <f>ROUND((SUM(M43:M45))/1,2)</f>
        <v>0</v>
      </c>
      <c r="N46" s="161"/>
      <c r="O46" s="161"/>
      <c r="P46" s="198"/>
      <c r="Q46" s="161"/>
      <c r="R46" s="161"/>
      <c r="S46" s="198">
        <f>ROUND((SUM(S43:S45))/1,2)</f>
        <v>0.03</v>
      </c>
      <c r="T46" s="158"/>
      <c r="U46" s="158"/>
      <c r="V46" s="2">
        <f>ROUND((SUM(V43:V45))/1,2)</f>
        <v>0.44</v>
      </c>
      <c r="W46" s="158"/>
      <c r="X46" s="158"/>
      <c r="Y46" s="158"/>
      <c r="Z46" s="158"/>
    </row>
    <row r="47" spans="1:26" x14ac:dyDescent="0.25">
      <c r="A47" s="1"/>
      <c r="B47" s="1"/>
      <c r="C47" s="1"/>
      <c r="D47" s="1"/>
      <c r="E47" s="1"/>
      <c r="F47" s="174"/>
      <c r="G47" s="154"/>
      <c r="H47" s="154"/>
      <c r="I47" s="154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x14ac:dyDescent="0.25">
      <c r="A48" s="161"/>
      <c r="B48" s="161"/>
      <c r="C48" s="179">
        <v>777</v>
      </c>
      <c r="D48" s="179" t="s">
        <v>75</v>
      </c>
      <c r="E48" s="161"/>
      <c r="F48" s="178"/>
      <c r="G48" s="162"/>
      <c r="H48" s="162"/>
      <c r="I48" s="162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58"/>
      <c r="U48" s="158"/>
      <c r="V48" s="161"/>
      <c r="W48" s="158"/>
      <c r="X48" s="158"/>
      <c r="Y48" s="158"/>
      <c r="Z48" s="158"/>
    </row>
    <row r="49" spans="1:26" ht="24.95" customHeight="1" x14ac:dyDescent="0.25">
      <c r="A49" s="185"/>
      <c r="B49" s="180" t="s">
        <v>141</v>
      </c>
      <c r="C49" s="186" t="s">
        <v>142</v>
      </c>
      <c r="D49" s="180" t="s">
        <v>143</v>
      </c>
      <c r="E49" s="180" t="s">
        <v>94</v>
      </c>
      <c r="F49" s="181">
        <v>29.27</v>
      </c>
      <c r="G49" s="187"/>
      <c r="H49" s="187"/>
      <c r="I49" s="182">
        <f>ROUND(F49*(G49+H49),2)</f>
        <v>0</v>
      </c>
      <c r="J49" s="180">
        <f>ROUND(F49*(N49),2)</f>
        <v>0</v>
      </c>
      <c r="K49" s="183">
        <f>ROUND(F49*(O49),2)</f>
        <v>0</v>
      </c>
      <c r="L49" s="183">
        <f>ROUND(F49*(G49),2)</f>
        <v>0</v>
      </c>
      <c r="M49" s="183">
        <f>ROUND(F49*(H49),2)</f>
        <v>0</v>
      </c>
      <c r="N49" s="183">
        <v>0</v>
      </c>
      <c r="O49" s="183"/>
      <c r="P49" s="188">
        <v>1.047E-2</v>
      </c>
      <c r="Q49" s="188"/>
      <c r="R49" s="188">
        <v>1.047E-2</v>
      </c>
      <c r="S49" s="183">
        <f>ROUND(F49*(P49),3)</f>
        <v>0.30599999999999999</v>
      </c>
      <c r="T49" s="184"/>
      <c r="U49" s="184"/>
      <c r="V49" s="188"/>
      <c r="Z49">
        <v>0</v>
      </c>
    </row>
    <row r="50" spans="1:26" ht="24.95" customHeight="1" x14ac:dyDescent="0.25">
      <c r="A50" s="194"/>
      <c r="B50" s="189" t="s">
        <v>144</v>
      </c>
      <c r="C50" s="195" t="s">
        <v>145</v>
      </c>
      <c r="D50" s="189" t="s">
        <v>146</v>
      </c>
      <c r="E50" s="189" t="s">
        <v>147</v>
      </c>
      <c r="F50" s="190">
        <v>29.27</v>
      </c>
      <c r="G50" s="196"/>
      <c r="H50" s="196"/>
      <c r="I50" s="191">
        <f>ROUND(F50*(G50+H50),2)</f>
        <v>0</v>
      </c>
      <c r="J50" s="189">
        <f>ROUND(F50*(N50),2)</f>
        <v>0</v>
      </c>
      <c r="K50" s="192">
        <f>ROUND(F50*(O50),2)</f>
        <v>0</v>
      </c>
      <c r="L50" s="192">
        <f>ROUND(F50*(G50),2)</f>
        <v>0</v>
      </c>
      <c r="M50" s="192">
        <f>ROUND(F50*(H50),2)</f>
        <v>0</v>
      </c>
      <c r="N50" s="192">
        <v>0</v>
      </c>
      <c r="O50" s="192"/>
      <c r="P50" s="197"/>
      <c r="Q50" s="197"/>
      <c r="R50" s="197"/>
      <c r="S50" s="192">
        <f>ROUND(F50*(P50),3)</f>
        <v>0</v>
      </c>
      <c r="T50" s="193"/>
      <c r="U50" s="193"/>
      <c r="V50" s="197"/>
      <c r="Z50">
        <v>0</v>
      </c>
    </row>
    <row r="51" spans="1:26" x14ac:dyDescent="0.25">
      <c r="A51" s="161"/>
      <c r="B51" s="161"/>
      <c r="C51" s="179">
        <v>777</v>
      </c>
      <c r="D51" s="179" t="s">
        <v>75</v>
      </c>
      <c r="E51" s="161"/>
      <c r="F51" s="178"/>
      <c r="G51" s="164">
        <f>ROUND((SUM(L48:L50))/1,2)</f>
        <v>0</v>
      </c>
      <c r="H51" s="164">
        <f>ROUND((SUM(M48:M50))/1,2)</f>
        <v>0</v>
      </c>
      <c r="I51" s="164">
        <f>ROUND((SUM(I48:I50))/1,2)</f>
        <v>0</v>
      </c>
      <c r="J51" s="161"/>
      <c r="K51" s="161"/>
      <c r="L51" s="161">
        <f>ROUND((SUM(L48:L50))/1,2)</f>
        <v>0</v>
      </c>
      <c r="M51" s="161">
        <f>ROUND((SUM(M48:M50))/1,2)</f>
        <v>0</v>
      </c>
      <c r="N51" s="161"/>
      <c r="O51" s="161"/>
      <c r="P51" s="198"/>
      <c r="Q51" s="161"/>
      <c r="R51" s="161"/>
      <c r="S51" s="198">
        <f>ROUND((SUM(S48:S50))/1,2)</f>
        <v>0.31</v>
      </c>
      <c r="T51" s="158"/>
      <c r="U51" s="158"/>
      <c r="V51" s="2">
        <f>ROUND((SUM(V48:V50))/1,2)</f>
        <v>0</v>
      </c>
      <c r="W51" s="158"/>
      <c r="X51" s="158"/>
      <c r="Y51" s="158"/>
      <c r="Z51" s="158"/>
    </row>
    <row r="52" spans="1:26" x14ac:dyDescent="0.25">
      <c r="A52" s="1"/>
      <c r="B52" s="1"/>
      <c r="C52" s="1"/>
      <c r="D52" s="1"/>
      <c r="E52" s="1"/>
      <c r="F52" s="174"/>
      <c r="G52" s="154"/>
      <c r="H52" s="154"/>
      <c r="I52" s="154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x14ac:dyDescent="0.25">
      <c r="A53" s="161"/>
      <c r="B53" s="161"/>
      <c r="C53" s="179">
        <v>781</v>
      </c>
      <c r="D53" s="179" t="s">
        <v>76</v>
      </c>
      <c r="E53" s="161"/>
      <c r="F53" s="178"/>
      <c r="G53" s="162"/>
      <c r="H53" s="162"/>
      <c r="I53" s="162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58"/>
      <c r="U53" s="158"/>
      <c r="V53" s="161"/>
      <c r="W53" s="158"/>
      <c r="X53" s="158"/>
      <c r="Y53" s="158"/>
      <c r="Z53" s="158"/>
    </row>
    <row r="54" spans="1:26" ht="24.95" customHeight="1" x14ac:dyDescent="0.25">
      <c r="A54" s="185"/>
      <c r="B54" s="180" t="s">
        <v>148</v>
      </c>
      <c r="C54" s="186" t="s">
        <v>149</v>
      </c>
      <c r="D54" s="180" t="s">
        <v>150</v>
      </c>
      <c r="E54" s="180" t="s">
        <v>101</v>
      </c>
      <c r="F54" s="181">
        <v>3</v>
      </c>
      <c r="G54" s="187"/>
      <c r="H54" s="187"/>
      <c r="I54" s="182">
        <f>ROUND(F54*(G54+H54),2)</f>
        <v>0</v>
      </c>
      <c r="J54" s="180">
        <f>ROUND(F54*(N54),2)</f>
        <v>0</v>
      </c>
      <c r="K54" s="183">
        <f>ROUND(F54*(O54),2)</f>
        <v>0</v>
      </c>
      <c r="L54" s="183">
        <f>ROUND(F54*(G54),2)</f>
        <v>0</v>
      </c>
      <c r="M54" s="183">
        <f>ROUND(F54*(H54),2)</f>
        <v>0</v>
      </c>
      <c r="N54" s="183">
        <v>0</v>
      </c>
      <c r="O54" s="183"/>
      <c r="P54" s="188">
        <v>7.6227191369261496E-2</v>
      </c>
      <c r="Q54" s="188"/>
      <c r="R54" s="188">
        <v>7.6227191369261496E-2</v>
      </c>
      <c r="S54" s="183">
        <f>ROUND(F54*(P54),3)</f>
        <v>0.22900000000000001</v>
      </c>
      <c r="T54" s="184"/>
      <c r="U54" s="184"/>
      <c r="V54" s="188"/>
      <c r="Z54">
        <v>0</v>
      </c>
    </row>
    <row r="55" spans="1:26" ht="24.95" customHeight="1" x14ac:dyDescent="0.25">
      <c r="A55" s="194"/>
      <c r="B55" s="189" t="s">
        <v>151</v>
      </c>
      <c r="C55" s="195" t="s">
        <v>152</v>
      </c>
      <c r="D55" s="189" t="s">
        <v>153</v>
      </c>
      <c r="E55" s="189" t="s">
        <v>101</v>
      </c>
      <c r="F55" s="190">
        <v>3</v>
      </c>
      <c r="G55" s="196"/>
      <c r="H55" s="196"/>
      <c r="I55" s="191">
        <f>ROUND(F55*(G55+H55),2)</f>
        <v>0</v>
      </c>
      <c r="J55" s="189">
        <f>ROUND(F55*(N55),2)</f>
        <v>0</v>
      </c>
      <c r="K55" s="192">
        <f>ROUND(F55*(O55),2)</f>
        <v>0</v>
      </c>
      <c r="L55" s="192">
        <f>ROUND(F55*(G55),2)</f>
        <v>0</v>
      </c>
      <c r="M55" s="192">
        <f>ROUND(F55*(H55),2)</f>
        <v>0</v>
      </c>
      <c r="N55" s="192">
        <v>0</v>
      </c>
      <c r="O55" s="192"/>
      <c r="P55" s="197"/>
      <c r="Q55" s="197"/>
      <c r="R55" s="197"/>
      <c r="S55" s="192">
        <f>ROUND(F55*(P55),3)</f>
        <v>0</v>
      </c>
      <c r="T55" s="193"/>
      <c r="U55" s="193"/>
      <c r="V55" s="197"/>
      <c r="Z55">
        <v>0</v>
      </c>
    </row>
    <row r="56" spans="1:26" x14ac:dyDescent="0.25">
      <c r="A56" s="161"/>
      <c r="B56" s="161"/>
      <c r="C56" s="179">
        <v>781</v>
      </c>
      <c r="D56" s="179" t="s">
        <v>76</v>
      </c>
      <c r="E56" s="161"/>
      <c r="F56" s="178"/>
      <c r="G56" s="164">
        <f>ROUND((SUM(L53:L55))/1,2)</f>
        <v>0</v>
      </c>
      <c r="H56" s="164">
        <f>ROUND((SUM(M53:M55))/1,2)</f>
        <v>0</v>
      </c>
      <c r="I56" s="164">
        <f>ROUND((SUM(I53:I55))/1,2)</f>
        <v>0</v>
      </c>
      <c r="J56" s="161"/>
      <c r="K56" s="161"/>
      <c r="L56" s="161">
        <f>ROUND((SUM(L53:L55))/1,2)</f>
        <v>0</v>
      </c>
      <c r="M56" s="161">
        <f>ROUND((SUM(M53:M55))/1,2)</f>
        <v>0</v>
      </c>
      <c r="N56" s="161"/>
      <c r="O56" s="161"/>
      <c r="P56" s="198"/>
      <c r="Q56" s="161"/>
      <c r="R56" s="161"/>
      <c r="S56" s="198">
        <f>ROUND((SUM(S53:S55))/1,2)</f>
        <v>0.23</v>
      </c>
      <c r="T56" s="158"/>
      <c r="U56" s="158"/>
      <c r="V56" s="2">
        <f>ROUND((SUM(V53:V55))/1,2)</f>
        <v>0</v>
      </c>
      <c r="W56" s="158"/>
      <c r="X56" s="158"/>
      <c r="Y56" s="158"/>
      <c r="Z56" s="158"/>
    </row>
    <row r="57" spans="1:26" x14ac:dyDescent="0.25">
      <c r="A57" s="1"/>
      <c r="B57" s="1"/>
      <c r="C57" s="1"/>
      <c r="D57" s="1"/>
      <c r="E57" s="1"/>
      <c r="F57" s="174"/>
      <c r="G57" s="154"/>
      <c r="H57" s="154"/>
      <c r="I57" s="154"/>
      <c r="J57" s="1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6" x14ac:dyDescent="0.25">
      <c r="A58" s="161"/>
      <c r="B58" s="161"/>
      <c r="C58" s="179">
        <v>784</v>
      </c>
      <c r="D58" s="179" t="s">
        <v>77</v>
      </c>
      <c r="E58" s="161"/>
      <c r="F58" s="178"/>
      <c r="G58" s="162"/>
      <c r="H58" s="162"/>
      <c r="I58" s="162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58"/>
      <c r="U58" s="158"/>
      <c r="V58" s="161"/>
      <c r="W58" s="158"/>
      <c r="X58" s="158"/>
      <c r="Y58" s="158"/>
      <c r="Z58" s="158"/>
    </row>
    <row r="59" spans="1:26" ht="24.95" customHeight="1" x14ac:dyDescent="0.25">
      <c r="A59" s="185"/>
      <c r="B59" s="180" t="s">
        <v>154</v>
      </c>
      <c r="C59" s="186" t="s">
        <v>155</v>
      </c>
      <c r="D59" s="180" t="s">
        <v>156</v>
      </c>
      <c r="E59" s="180" t="s">
        <v>94</v>
      </c>
      <c r="F59" s="181">
        <v>90.93</v>
      </c>
      <c r="G59" s="187"/>
      <c r="H59" s="187"/>
      <c r="I59" s="182">
        <f>ROUND(F59*(G59+H59),2)</f>
        <v>0</v>
      </c>
      <c r="J59" s="180">
        <f>ROUND(F59*(N59),2)</f>
        <v>0</v>
      </c>
      <c r="K59" s="183">
        <f>ROUND(F59*(O59),2)</f>
        <v>0</v>
      </c>
      <c r="L59" s="183">
        <f>ROUND(F59*(G59),2)</f>
        <v>0</v>
      </c>
      <c r="M59" s="183">
        <f>ROUND(F59*(H59),2)</f>
        <v>0</v>
      </c>
      <c r="N59" s="183">
        <v>0</v>
      </c>
      <c r="O59" s="183"/>
      <c r="P59" s="188">
        <v>3.8999999999999999E-4</v>
      </c>
      <c r="Q59" s="188"/>
      <c r="R59" s="188">
        <v>3.8999999999999999E-4</v>
      </c>
      <c r="S59" s="183">
        <f>ROUND(F59*(P59),3)</f>
        <v>3.5000000000000003E-2</v>
      </c>
      <c r="T59" s="184"/>
      <c r="U59" s="184"/>
      <c r="V59" s="188"/>
      <c r="Z59">
        <v>0</v>
      </c>
    </row>
    <row r="60" spans="1:26" x14ac:dyDescent="0.25">
      <c r="A60" s="161"/>
      <c r="B60" s="161"/>
      <c r="C60" s="179">
        <v>784</v>
      </c>
      <c r="D60" s="179" t="s">
        <v>77</v>
      </c>
      <c r="E60" s="161"/>
      <c r="F60" s="178"/>
      <c r="G60" s="164">
        <f>ROUND((SUM(L58:L59))/1,2)</f>
        <v>0</v>
      </c>
      <c r="H60" s="164">
        <f>ROUND((SUM(M58:M59))/1,2)</f>
        <v>0</v>
      </c>
      <c r="I60" s="164">
        <f>ROUND((SUM(I58:I59))/1,2)</f>
        <v>0</v>
      </c>
      <c r="J60" s="161"/>
      <c r="K60" s="161"/>
      <c r="L60" s="161">
        <f>ROUND((SUM(L58:L59))/1,2)</f>
        <v>0</v>
      </c>
      <c r="M60" s="161">
        <f>ROUND((SUM(M58:M59))/1,2)</f>
        <v>0</v>
      </c>
      <c r="N60" s="161"/>
      <c r="O60" s="161"/>
      <c r="P60" s="198"/>
      <c r="Q60" s="1"/>
      <c r="R60" s="1"/>
      <c r="S60" s="198">
        <f>ROUND((SUM(S58:S59))/1,2)</f>
        <v>0.04</v>
      </c>
      <c r="T60" s="199"/>
      <c r="U60" s="199"/>
      <c r="V60" s="2">
        <f>ROUND((SUM(V58:V59))/1,2)</f>
        <v>0</v>
      </c>
    </row>
    <row r="61" spans="1:26" x14ac:dyDescent="0.25">
      <c r="A61" s="1"/>
      <c r="B61" s="1"/>
      <c r="C61" s="1"/>
      <c r="D61" s="1"/>
      <c r="E61" s="1"/>
      <c r="F61" s="174"/>
      <c r="G61" s="154"/>
      <c r="H61" s="154"/>
      <c r="I61" s="154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x14ac:dyDescent="0.25">
      <c r="A62" s="161"/>
      <c r="B62" s="161"/>
      <c r="C62" s="161"/>
      <c r="D62" s="2" t="s">
        <v>72</v>
      </c>
      <c r="E62" s="161"/>
      <c r="F62" s="178"/>
      <c r="G62" s="164">
        <f>ROUND((SUM(L38:L61))/2,2)</f>
        <v>0</v>
      </c>
      <c r="H62" s="164">
        <f>ROUND((SUM(M38:M61))/2,2)</f>
        <v>0</v>
      </c>
      <c r="I62" s="164">
        <f>ROUND((SUM(I38:I61))/2,2)</f>
        <v>0</v>
      </c>
      <c r="J62" s="161"/>
      <c r="K62" s="161"/>
      <c r="L62" s="161">
        <f>ROUND((SUM(L38:L61))/2,2)</f>
        <v>0</v>
      </c>
      <c r="M62" s="161">
        <f>ROUND((SUM(M38:M61))/2,2)</f>
        <v>0</v>
      </c>
      <c r="N62" s="161"/>
      <c r="O62" s="161"/>
      <c r="P62" s="198"/>
      <c r="Q62" s="1"/>
      <c r="R62" s="1"/>
      <c r="S62" s="198">
        <f>ROUND((SUM(S38:S61))/2,2)</f>
        <v>0.86</v>
      </c>
      <c r="V62" s="2">
        <f>ROUND((SUM(V38:V61))/2,2)</f>
        <v>0.44</v>
      </c>
    </row>
    <row r="63" spans="1:26" x14ac:dyDescent="0.25">
      <c r="A63" s="200"/>
      <c r="B63" s="200"/>
      <c r="C63" s="200"/>
      <c r="D63" s="200" t="s">
        <v>78</v>
      </c>
      <c r="E63" s="200"/>
      <c r="F63" s="201"/>
      <c r="G63" s="202">
        <f>ROUND((SUM(L9:L62))/3,2)</f>
        <v>0</v>
      </c>
      <c r="H63" s="202">
        <f>ROUND((SUM(M9:M62))/3,2)</f>
        <v>0</v>
      </c>
      <c r="I63" s="202">
        <f>ROUND((SUM(I9:I62))/3,2)</f>
        <v>0</v>
      </c>
      <c r="J63" s="200"/>
      <c r="K63" s="200">
        <f>ROUND((SUM(K9:K62))/3,2)</f>
        <v>0</v>
      </c>
      <c r="L63" s="200">
        <f>ROUND((SUM(L9:L62))/3,2)</f>
        <v>0</v>
      </c>
      <c r="M63" s="200">
        <f>ROUND((SUM(M9:M62))/3,2)</f>
        <v>0</v>
      </c>
      <c r="N63" s="200"/>
      <c r="O63" s="200"/>
      <c r="P63" s="201"/>
      <c r="Q63" s="200"/>
      <c r="R63" s="200"/>
      <c r="S63" s="201">
        <f>ROUND((SUM(S9:S62))/3,2)</f>
        <v>1.4</v>
      </c>
      <c r="T63" s="203"/>
      <c r="U63" s="203"/>
      <c r="V63" s="200">
        <f>ROUND((SUM(V9:V62))/3,2)</f>
        <v>6.8</v>
      </c>
      <c r="Z63">
        <f>(SUM(Z9:Z62))</f>
        <v>0</v>
      </c>
    </row>
  </sheetData>
  <mergeCells count="3">
    <mergeCell ref="C1:H1"/>
    <mergeCell ref="C2:H2"/>
    <mergeCell ref="C3:H3"/>
  </mergeCell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Vybudovanie kardio zóny vo fitness centre AQUABELA / Kardio zóna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6423</vt:lpstr>
      <vt:lpstr>Rekap 6423</vt:lpstr>
      <vt:lpstr>SO 6423</vt:lpstr>
      <vt:lpstr>'Rekap 6423'!Názvy_tlače</vt:lpstr>
      <vt:lpstr>'SO 6423'!Názvy_tlače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Rušin</dc:creator>
  <cp:lastModifiedBy>Daniel Rušin</cp:lastModifiedBy>
  <dcterms:created xsi:type="dcterms:W3CDTF">2022-03-07T10:44:02Z</dcterms:created>
  <dcterms:modified xsi:type="dcterms:W3CDTF">2022-03-07T10:44:53Z</dcterms:modified>
</cp:coreProperties>
</file>